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750" tabRatio="903" activeTab="0"/>
  </bookViews>
  <sheets>
    <sheet name="Figure S4.1" sheetId="1" r:id="rId1"/>
    <sheet name="Figure S4.2" sheetId="2" r:id="rId2"/>
    <sheet name="Spreadsheet for Figure S4.2" sheetId="3" r:id="rId3"/>
    <sheet name="Figure S4.3" sheetId="4" r:id="rId4"/>
    <sheet name="Figure S4.3 plot" sheetId="5" r:id="rId5"/>
    <sheet name="Figure S4.4" sheetId="6" r:id="rId6"/>
    <sheet name="Figure S4.5" sheetId="7" r:id="rId7"/>
    <sheet name="Figure S4.6" sheetId="8" r:id="rId8"/>
  </sheets>
  <definedNames>
    <definedName name="a">#REF!</definedName>
    <definedName name="b">#REF!</definedName>
    <definedName name="C_">#REF!</definedName>
    <definedName name="d">#REF!</definedName>
    <definedName name="e">#REF!</definedName>
    <definedName name="g">#REF!</definedName>
    <definedName name="Gd">#REF!</definedName>
    <definedName name="Gvt">#REF!</definedName>
    <definedName name="h">#REF!</definedName>
    <definedName name="I">#REF!</definedName>
    <definedName name="IS">#REF!</definedName>
    <definedName name="k">#REF!</definedName>
    <definedName name="m">#REF!</definedName>
    <definedName name="Ms">#REF!</definedName>
    <definedName name="n">#REF!</definedName>
    <definedName name="P">#REF!</definedName>
    <definedName name="R_">#REF!</definedName>
    <definedName name="t">#REF!</definedName>
    <definedName name="Tf">#REF!</definedName>
    <definedName name="Tx">#REF!</definedName>
    <definedName name="X">#REF!</definedName>
    <definedName name="Y">#REF!</definedName>
  </definedNames>
  <calcPr fullCalcOnLoad="1" iterate="1" iterateCount="25" iterateDelta="0.001"/>
</workbook>
</file>

<file path=xl/comments1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3" authorId="0">
      <text>
        <r>
          <rPr>
            <sz val="10"/>
            <rFont val="Times New Roman"/>
            <family val="1"/>
          </rPr>
          <t>Government purchases</t>
        </r>
      </text>
    </comment>
    <comment ref="A12" authorId="0">
      <text>
        <r>
          <rPr>
            <sz val="10"/>
            <rFont val="Times New Roman"/>
            <family val="1"/>
          </rPr>
          <t>Chosen exogenously</t>
        </r>
      </text>
    </comment>
    <comment ref="A14" authorId="0">
      <text>
        <r>
          <rPr>
            <sz val="10"/>
            <rFont val="Times New Roman"/>
            <family val="1"/>
          </rPr>
          <t>Lump-sum taxes</t>
        </r>
      </text>
    </comment>
    <comment ref="A15" authorId="0">
      <text>
        <r>
          <rPr>
            <sz val="10"/>
            <rFont val="Times New Roman"/>
            <family val="1"/>
          </rPr>
          <t>Income tax rate</t>
        </r>
      </text>
    </comment>
    <comment ref="A16" authorId="0">
      <text>
        <r>
          <rPr>
            <sz val="10"/>
            <rFont val="Times New Roman"/>
            <family val="1"/>
          </rPr>
          <t>Nominal money supply</t>
        </r>
      </text>
    </comment>
    <comment ref="A17" authorId="0">
      <text>
        <r>
          <rPr>
            <sz val="10"/>
            <rFont val="Times New Roman"/>
            <family val="1"/>
          </rPr>
          <t>Chosen exogenously and fixed</t>
        </r>
      </text>
    </comment>
    <comment ref="A18" authorId="0">
      <text>
        <r>
          <rPr>
            <sz val="10"/>
            <rFont val="Times New Roman"/>
            <family val="1"/>
          </rPr>
          <t>Price level</t>
        </r>
      </text>
    </comment>
    <comment ref="A19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0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1" authorId="0">
      <text>
        <r>
          <rPr>
            <sz val="10"/>
            <rFont val="Times New Roman"/>
            <family val="1"/>
          </rPr>
          <t>=a + b (Y-T)</t>
        </r>
      </text>
    </comment>
    <comment ref="A22" authorId="0">
      <text>
        <r>
          <rPr>
            <sz val="10"/>
            <rFont val="Times New Roman"/>
            <family val="1"/>
          </rPr>
          <t>=e-dR</t>
        </r>
      </text>
    </comment>
    <comment ref="A23" authorId="0">
      <text>
        <r>
          <rPr>
            <sz val="10"/>
            <rFont val="Times New Roman"/>
            <family val="1"/>
          </rPr>
          <t>=G</t>
        </r>
      </text>
    </comment>
    <comment ref="A24" authorId="0">
      <text>
        <r>
          <rPr>
            <sz val="10"/>
            <rFont val="Times New Roman"/>
            <family val="1"/>
          </rPr>
          <t>=g - mY - nR</t>
        </r>
      </text>
    </comment>
    <comment ref="A25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6" authorId="0">
      <text>
        <r>
          <rPr>
            <sz val="10"/>
            <rFont val="Times New Roman"/>
            <family val="1"/>
          </rPr>
          <t>LM curve:  = (k/h)Y - (1/h)(M/P)</t>
        </r>
      </text>
    </comment>
  </commentList>
</comments>
</file>

<file path=xl/comments3.xml><?xml version="1.0" encoding="utf-8"?>
<comments xmlns="http://schemas.openxmlformats.org/spreadsheetml/2006/main">
  <authors>
    <author>Miles B. Cahill</author>
  </authors>
  <commentList>
    <comment ref="A26" authorId="0">
      <text>
        <r>
          <rPr>
            <sz val="10"/>
            <rFont val="Times New Roman"/>
            <family val="1"/>
          </rPr>
          <t>This row was inserted, and a range of interest rates typed in.  The equations for I and X should refer to this row instead of the original LM row, which has been shifted one row down.</t>
        </r>
      </text>
    </comment>
    <comment ref="A27" authorId="0">
      <text>
        <r>
          <rPr>
            <sz val="10"/>
            <rFont val="Times New Roman"/>
            <family val="1"/>
          </rPr>
          <t>The LM equation is unchanged; it still refers to the Y (IS) row 25 for its Y values</t>
        </r>
      </text>
    </comment>
    <comment ref="B25" authorId="0">
      <text>
        <r>
          <rPr>
            <sz val="10"/>
            <rFont val="Times New Roman"/>
            <family val="1"/>
          </rPr>
          <t>Plotting the gray shaded cells with an XY scatter plot (row 25 being the X values) yields the IS-LM graph.</t>
        </r>
      </text>
    </comment>
  </commentList>
</comments>
</file>

<file path=xl/comments4.xml><?xml version="1.0" encoding="utf-8"?>
<comments xmlns="http://schemas.openxmlformats.org/spreadsheetml/2006/main">
  <authors>
    <author>Miles B. Cahill</author>
  </authors>
  <commentList>
    <comment ref="A25" authorId="0">
      <text>
        <r>
          <rPr>
            <sz val="10"/>
            <rFont val="Times New Roman"/>
            <family val="1"/>
          </rPr>
          <t>A range of values for the price level are entered into columns B - R</t>
        </r>
      </text>
    </comment>
    <comment ref="A1" authorId="0">
      <text>
        <r>
          <rPr>
            <sz val="10"/>
            <rFont val="Times New Roman"/>
            <family val="1"/>
          </rPr>
          <t>The AD curve plots the equilibrium GDP in the IS-LM model against different price levels.  Thus, the IS-LM model was copied to several columns.  The price level row was moved to the bottom, and different values for the price level are given for each column.</t>
        </r>
      </text>
    </comment>
    <comment ref="B23" authorId="0">
      <text>
        <r>
          <rPr>
            <sz val="10"/>
            <rFont val="Times New Roman"/>
            <family val="1"/>
          </rPr>
          <t>Charting an XY scatter plot of the shaded cells yields the AD curve plot</t>
        </r>
      </text>
    </comment>
  </commentList>
</comments>
</file>

<file path=xl/comments6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5" authorId="0">
      <text>
        <r>
          <rPr>
            <sz val="10"/>
            <rFont val="Times New Roman"/>
            <family val="1"/>
          </rPr>
          <t>Government purchases</t>
        </r>
      </text>
    </comment>
    <comment ref="A14" authorId="0">
      <text>
        <r>
          <rPr>
            <sz val="10"/>
            <rFont val="Times New Roman"/>
            <family val="1"/>
          </rPr>
          <t>Chosen exogenously</t>
        </r>
      </text>
    </comment>
    <comment ref="A16" authorId="0">
      <text>
        <r>
          <rPr>
            <sz val="10"/>
            <rFont val="Times New Roman"/>
            <family val="1"/>
          </rPr>
          <t>Lump-sum taxes</t>
        </r>
      </text>
    </comment>
    <comment ref="A17" authorId="0">
      <text>
        <r>
          <rPr>
            <sz val="10"/>
            <rFont val="Times New Roman"/>
            <family val="1"/>
          </rPr>
          <t>Income tax rate</t>
        </r>
      </text>
    </comment>
    <comment ref="A19" authorId="0">
      <text>
        <r>
          <rPr>
            <sz val="10"/>
            <rFont val="Times New Roman"/>
            <family val="1"/>
          </rPr>
          <t>Nominal money supply:
-  predetermined in initial period
-  determined by mgth in subsequent periods</t>
        </r>
      </text>
    </comment>
    <comment ref="A30" authorId="0">
      <text>
        <r>
          <rPr>
            <sz val="10"/>
            <rFont val="Times New Roman"/>
            <family val="1"/>
          </rPr>
          <t>Price level:
-  predetermined in initial period
-  determined by price adjustment process in succeeding periods</t>
        </r>
      </text>
    </comment>
    <comment ref="A20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3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4" authorId="0">
      <text>
        <r>
          <rPr>
            <sz val="10"/>
            <rFont val="Times New Roman"/>
            <family val="1"/>
          </rPr>
          <t>=a + b (Y-T)</t>
        </r>
      </text>
    </comment>
    <comment ref="A25" authorId="0">
      <text>
        <r>
          <rPr>
            <sz val="10"/>
            <rFont val="Times New Roman"/>
            <family val="1"/>
          </rPr>
          <t>=e-dR</t>
        </r>
      </text>
    </comment>
    <comment ref="A26" authorId="0">
      <text>
        <r>
          <rPr>
            <sz val="10"/>
            <rFont val="Times New Roman"/>
            <family val="1"/>
          </rPr>
          <t>=G</t>
        </r>
      </text>
    </comment>
    <comment ref="A27" authorId="0">
      <text>
        <r>
          <rPr>
            <sz val="10"/>
            <rFont val="Times New Roman"/>
            <family val="1"/>
          </rPr>
          <t>=g - mY - nR</t>
        </r>
      </text>
    </comment>
    <comment ref="A28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9" authorId="0">
      <text>
        <r>
          <rPr>
            <sz val="10"/>
            <rFont val="Times New Roman"/>
            <family val="1"/>
          </rPr>
          <t>LM curve:  = (k/h)Y - (1/h)(M/P)</t>
        </r>
      </text>
    </comment>
    <comment ref="A12" authorId="0">
      <text>
        <r>
          <rPr>
            <sz val="10"/>
            <rFont val="Times New Roman"/>
            <family val="1"/>
          </rPr>
          <t>Persistence of inflation parameter; the fraction of the previous period's inflation that is expected the current period</t>
        </r>
      </text>
    </comment>
    <comment ref="A13" authorId="0">
      <text>
        <r>
          <rPr>
            <sz val="10"/>
            <rFont val="Times New Roman"/>
            <family val="1"/>
          </rPr>
          <t>Sensitivity of inflation to market conditions (i. e. distance from potential GDP)</t>
        </r>
      </text>
    </comment>
    <comment ref="B30" authorId="0">
      <text>
        <r>
          <rPr>
            <sz val="10"/>
            <rFont val="Times New Roman"/>
            <family val="1"/>
          </rPr>
          <t>Exogenously determined</t>
        </r>
      </text>
    </comment>
    <comment ref="A21" authorId="0">
      <text>
        <r>
          <rPr>
            <sz val="10"/>
            <rFont val="Times New Roman"/>
            <family val="1"/>
          </rPr>
          <t>Potential GDP, initially set equal to the value of actual GDP so the economy starts with no GDP gap.</t>
        </r>
      </text>
    </comment>
    <comment ref="A22" authorId="0">
      <text>
        <r>
          <rPr>
            <sz val="10"/>
            <rFont val="Times New Roman"/>
            <family val="1"/>
          </rPr>
          <t>Inflation rate:
- predetermined in initial period
- determined by price adjustment process in succeeding periods</t>
        </r>
      </text>
    </comment>
    <comment ref="A18" authorId="0">
      <text>
        <r>
          <rPr>
            <sz val="10"/>
            <rFont val="Times New Roman"/>
            <family val="1"/>
          </rPr>
          <t>The growth rate of the money supply</t>
        </r>
      </text>
    </comment>
    <comment ref="C30" authorId="0">
      <text>
        <r>
          <rPr>
            <sz val="10"/>
            <rFont val="Times New Roman"/>
            <family val="1"/>
          </rPr>
          <t>Determined by price adjustment process:  = P(t-1)*(1+infl)</t>
        </r>
      </text>
    </comment>
    <comment ref="B22" authorId="0">
      <text>
        <r>
          <rPr>
            <sz val="10"/>
            <rFont val="Times New Roman"/>
            <family val="1"/>
          </rPr>
          <t>Predetermined</t>
        </r>
      </text>
    </comment>
    <comment ref="C22" authorId="0">
      <text>
        <r>
          <rPr>
            <sz val="10"/>
            <rFont val="Times New Roman"/>
            <family val="1"/>
          </rPr>
          <t>Determined by price adjustment:
infl = s*infl(t-1) + f*[Y(t-1) - Yp(t-1)]/Yp(t-1)</t>
        </r>
      </text>
    </comment>
    <comment ref="C15" authorId="0">
      <text>
        <r>
          <rPr>
            <sz val="10"/>
            <rFont val="Times New Roman"/>
            <family val="1"/>
          </rPr>
          <t>Government purchases increases by 200 this period...</t>
        </r>
      </text>
    </comment>
    <comment ref="D15" authorId="0">
      <text>
        <r>
          <rPr>
            <sz val="10"/>
            <rFont val="Times New Roman"/>
            <family val="1"/>
          </rPr>
          <t>…but returns to 1200 this period</t>
        </r>
      </text>
    </comment>
    <comment ref="A33" authorId="0">
      <text>
        <r>
          <rPr>
            <sz val="10"/>
            <rFont val="Times New Roman"/>
            <family val="1"/>
          </rPr>
          <t>Unemployment rate (from Okun's Law)
=.045+ 3*(Yp-Y)/Yp</t>
        </r>
      </text>
    </comment>
  </commentList>
</comments>
</file>

<file path=xl/sharedStrings.xml><?xml version="1.0" encoding="utf-8"?>
<sst xmlns="http://schemas.openxmlformats.org/spreadsheetml/2006/main" count="112" uniqueCount="41">
  <si>
    <t>IS/LM Model</t>
  </si>
  <si>
    <t>a</t>
  </si>
  <si>
    <t>b</t>
  </si>
  <si>
    <t>e</t>
  </si>
  <si>
    <t>d</t>
  </si>
  <si>
    <t>g</t>
  </si>
  <si>
    <t>m</t>
  </si>
  <si>
    <t>n</t>
  </si>
  <si>
    <t>G</t>
  </si>
  <si>
    <t>t</t>
  </si>
  <si>
    <t>k</t>
  </si>
  <si>
    <t>h</t>
  </si>
  <si>
    <t>M</t>
  </si>
  <si>
    <t>P</t>
  </si>
  <si>
    <t>Solution</t>
  </si>
  <si>
    <t>T</t>
  </si>
  <si>
    <t>C</t>
  </si>
  <si>
    <t>I</t>
  </si>
  <si>
    <t>X</t>
  </si>
  <si>
    <t>Y</t>
  </si>
  <si>
    <t>R</t>
  </si>
  <si>
    <t>Given R</t>
  </si>
  <si>
    <t>LM (R)</t>
  </si>
  <si>
    <t>Time</t>
  </si>
  <si>
    <t>mgth</t>
  </si>
  <si>
    <t>f</t>
  </si>
  <si>
    <t>Yp</t>
  </si>
  <si>
    <t>infl</t>
  </si>
  <si>
    <t>Parameters</t>
  </si>
  <si>
    <t>Policy variables</t>
  </si>
  <si>
    <t>Price level</t>
  </si>
  <si>
    <t>Policy Variables</t>
  </si>
  <si>
    <r>
      <t xml:space="preserve">Y </t>
    </r>
    <r>
      <rPr>
        <sz val="10"/>
        <rFont val="Times New Roman"/>
        <family val="1"/>
      </rPr>
      <t>(IS)</t>
    </r>
  </si>
  <si>
    <r>
      <t xml:space="preserve">R </t>
    </r>
    <r>
      <rPr>
        <sz val="10"/>
        <rFont val="Times New Roman"/>
        <family val="1"/>
      </rPr>
      <t>(LM)</t>
    </r>
  </si>
  <si>
    <t>AD Curve</t>
  </si>
  <si>
    <t>s</t>
  </si>
  <si>
    <t>Other variables</t>
  </si>
  <si>
    <t>Unempl</t>
  </si>
  <si>
    <t>GDP gap</t>
  </si>
  <si>
    <t>AS-AD Model</t>
  </si>
  <si>
    <r>
      <t>T</t>
    </r>
    <r>
      <rPr>
        <i/>
        <vertAlign val="subscript"/>
        <sz val="10"/>
        <rFont val="Times New Roman"/>
        <family val="1"/>
      </rPr>
      <t>f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</si>
</sst>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%"/>
    <numFmt numFmtId="175" formatCode="0.0000%"/>
    <numFmt numFmtId="176" formatCode="0.000"/>
    <numFmt numFmtId="177" formatCode="_-* #,##0.000_-;\-* #,##0.000_-;_-* &quot;-&quot;??_-;_-@_-"/>
    <numFmt numFmtId="178" formatCode="_-* #,##0.0_-;\-* #,##0.0_-;_-* &quot;-&quot;??_-;_-@_-"/>
  </numFmts>
  <fonts count="14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0"/>
    </font>
    <font>
      <sz val="14"/>
      <name val="Times New Roman"/>
      <family val="1"/>
    </font>
    <font>
      <sz val="12"/>
      <name val="Times New Roman"/>
      <family val="1"/>
    </font>
    <font>
      <i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3" fontId="4" fillId="0" borderId="0" xfId="19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19" applyNumberFormat="1" applyFont="1" applyBorder="1" applyAlignment="1">
      <alignment/>
    </xf>
    <xf numFmtId="0" fontId="6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6" fillId="0" borderId="0" xfId="19" applyNumberFormat="1" applyFont="1" applyAlignment="1">
      <alignment/>
    </xf>
    <xf numFmtId="172" fontId="0" fillId="2" borderId="0" xfId="0" applyNumberFormat="1" applyFont="1" applyFill="1" applyAlignment="1">
      <alignment/>
    </xf>
    <xf numFmtId="173" fontId="0" fillId="2" borderId="0" xfId="19" applyNumberFormat="1" applyFont="1" applyFill="1" applyAlignment="1">
      <alignment/>
    </xf>
    <xf numFmtId="2" fontId="0" fillId="0" borderId="0" xfId="0" applyNumberFormat="1" applyFont="1" applyBorder="1" applyAlignment="1">
      <alignment/>
    </xf>
    <xf numFmtId="172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0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 for Figure S4.2'!$B$25:$Q$25</c:f>
              <c:numCache>
                <c:ptCount val="16"/>
                <c:pt idx="0">
                  <c:v>6265.95744680851</c:v>
                </c:pt>
                <c:pt idx="1">
                  <c:v>6212.765957446811</c:v>
                </c:pt>
                <c:pt idx="2">
                  <c:v>6159.574468085108</c:v>
                </c:pt>
                <c:pt idx="3">
                  <c:v>6106.382978723405</c:v>
                </c:pt>
                <c:pt idx="4">
                  <c:v>6053.191489361701</c:v>
                </c:pt>
                <c:pt idx="5">
                  <c:v>6000.000000000002</c:v>
                </c:pt>
                <c:pt idx="6">
                  <c:v>5946.808510638299</c:v>
                </c:pt>
                <c:pt idx="7">
                  <c:v>5893.6170212765965</c:v>
                </c:pt>
                <c:pt idx="8">
                  <c:v>5840.425531914893</c:v>
                </c:pt>
                <c:pt idx="9">
                  <c:v>5787.234042553193</c:v>
                </c:pt>
                <c:pt idx="10">
                  <c:v>5734.042553191489</c:v>
                </c:pt>
                <c:pt idx="11">
                  <c:v>5680.851063829788</c:v>
                </c:pt>
                <c:pt idx="12">
                  <c:v>5627.659574468085</c:v>
                </c:pt>
                <c:pt idx="13">
                  <c:v>5574.468085106384</c:v>
                </c:pt>
                <c:pt idx="14">
                  <c:v>5521.276595744682</c:v>
                </c:pt>
                <c:pt idx="15">
                  <c:v>5468.08510638298</c:v>
                </c:pt>
              </c:numCache>
            </c:numRef>
          </c:xVal>
          <c:yVal>
            <c:numRef>
              <c:f>'Spreadsheet for Figure S4.2'!$B$26:$Q$26</c:f>
              <c:numCache>
                <c:ptCount val="1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 for Figure S4.2'!$B$25:$Q$25</c:f>
              <c:numCache>
                <c:ptCount val="16"/>
                <c:pt idx="0">
                  <c:v>6265.95744680851</c:v>
                </c:pt>
                <c:pt idx="1">
                  <c:v>6212.765957446811</c:v>
                </c:pt>
                <c:pt idx="2">
                  <c:v>6159.574468085108</c:v>
                </c:pt>
                <c:pt idx="3">
                  <c:v>6106.382978723405</c:v>
                </c:pt>
                <c:pt idx="4">
                  <c:v>6053.191489361701</c:v>
                </c:pt>
                <c:pt idx="5">
                  <c:v>6000.000000000002</c:v>
                </c:pt>
                <c:pt idx="6">
                  <c:v>5946.808510638299</c:v>
                </c:pt>
                <c:pt idx="7">
                  <c:v>5893.6170212765965</c:v>
                </c:pt>
                <c:pt idx="8">
                  <c:v>5840.425531914893</c:v>
                </c:pt>
                <c:pt idx="9">
                  <c:v>5787.234042553193</c:v>
                </c:pt>
                <c:pt idx="10">
                  <c:v>5734.042553191489</c:v>
                </c:pt>
                <c:pt idx="11">
                  <c:v>5680.851063829788</c:v>
                </c:pt>
                <c:pt idx="12">
                  <c:v>5627.659574468085</c:v>
                </c:pt>
                <c:pt idx="13">
                  <c:v>5574.468085106384</c:v>
                </c:pt>
                <c:pt idx="14">
                  <c:v>5521.276595744682</c:v>
                </c:pt>
                <c:pt idx="15">
                  <c:v>5468.08510638298</c:v>
                </c:pt>
              </c:numCache>
            </c:numRef>
          </c:xVal>
          <c:yVal>
            <c:numRef>
              <c:f>'Spreadsheet for Figure S4.2'!$B$27:$Q$27</c:f>
              <c:numCache>
                <c:ptCount val="16"/>
                <c:pt idx="0">
                  <c:v>0.09190106382978717</c:v>
                </c:pt>
                <c:pt idx="1">
                  <c:v>0.08348085106383007</c:v>
                </c:pt>
                <c:pt idx="2">
                  <c:v>0.07506063829787252</c:v>
                </c:pt>
                <c:pt idx="3">
                  <c:v>0.06664042553191507</c:v>
                </c:pt>
                <c:pt idx="4">
                  <c:v>0.058220212765957284</c:v>
                </c:pt>
                <c:pt idx="5">
                  <c:v>0.049800000000000295</c:v>
                </c:pt>
                <c:pt idx="6">
                  <c:v>0.04137978723404263</c:v>
                </c:pt>
                <c:pt idx="7">
                  <c:v>0.03295957446808518</c:v>
                </c:pt>
                <c:pt idx="8">
                  <c:v>0.024539361702127623</c:v>
                </c:pt>
                <c:pt idx="9">
                  <c:v>0.016119148936170405</c:v>
                </c:pt>
                <c:pt idx="10">
                  <c:v>0.007698936170212619</c:v>
                </c:pt>
                <c:pt idx="11">
                  <c:v>-0.0007212765957445982</c:v>
                </c:pt>
                <c:pt idx="12">
                  <c:v>-0.009141489361702157</c:v>
                </c:pt>
                <c:pt idx="13">
                  <c:v>-0.017561702127659375</c:v>
                </c:pt>
                <c:pt idx="14">
                  <c:v>-0.025981914893616932</c:v>
                </c:pt>
                <c:pt idx="15">
                  <c:v>-0.03440212765957438</c:v>
                </c:pt>
              </c:numCache>
            </c:numRef>
          </c:yVal>
          <c:smooth val="1"/>
        </c:ser>
        <c:axId val="26194304"/>
        <c:axId val="34422145"/>
      </c:scatterChart>
      <c:valAx>
        <c:axId val="26194304"/>
        <c:scaling>
          <c:orientation val="minMax"/>
          <c:max val="6300"/>
          <c:min val="5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Real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crossBetween val="midCat"/>
        <c:dispUnits/>
      </c:valAx>
      <c:valAx>
        <c:axId val="34422145"/>
        <c:scaling>
          <c:orientation val="minMax"/>
          <c:max val="0.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Interest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94304"/>
        <c:crossesAt val="570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AD curve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S4.3'!$B$23:$R$23</c:f>
              <c:numCache>
                <c:ptCount val="17"/>
                <c:pt idx="0">
                  <c:v>5642.108197994564</c:v>
                </c:pt>
                <c:pt idx="1">
                  <c:v>5661.590227121495</c:v>
                </c:pt>
                <c:pt idx="2">
                  <c:v>5681.414046233112</c:v>
                </c:pt>
                <c:pt idx="3">
                  <c:v>5701.588729399799</c:v>
                </c:pt>
                <c:pt idx="4">
                  <c:v>5722.123674765892</c:v>
                </c:pt>
                <c:pt idx="5">
                  <c:v>5743.028619147592</c:v>
                </c:pt>
                <c:pt idx="6">
                  <c:v>5764.313653427139</c:v>
                </c:pt>
                <c:pt idx="7">
                  <c:v>5785.9892387943855</c:v>
                </c:pt>
                <c:pt idx="8">
                  <c:v>5808.066223890654</c:v>
                </c:pt>
                <c:pt idx="9">
                  <c:v>5830.555862913956</c:v>
                </c:pt>
                <c:pt idx="10">
                  <c:v>5853.469834749018</c:v>
                </c:pt>
                <c:pt idx="11">
                  <c:v>5876.820263190463</c:v>
                </c:pt>
                <c:pt idx="12">
                  <c:v>5900.619738332704</c:v>
                </c:pt>
                <c:pt idx="13">
                  <c:v>5924.881339205864</c:v>
                </c:pt>
                <c:pt idx="14">
                  <c:v>5949.618657743203</c:v>
                </c:pt>
                <c:pt idx="15">
                  <c:v>5974.845824172368</c:v>
                </c:pt>
                <c:pt idx="16">
                  <c:v>6000.577533930119</c:v>
                </c:pt>
              </c:numCache>
            </c:numRef>
          </c:xVal>
          <c:yVal>
            <c:numRef>
              <c:f>'Figure S4.3'!$B$25:$R$25</c:f>
              <c:numCache>
                <c:ptCount val="17"/>
                <c:pt idx="0">
                  <c:v>1.16</c:v>
                </c:pt>
                <c:pt idx="1">
                  <c:v>1.15</c:v>
                </c:pt>
                <c:pt idx="2">
                  <c:v>1.14</c:v>
                </c:pt>
                <c:pt idx="3">
                  <c:v>1.13</c:v>
                </c:pt>
                <c:pt idx="4">
                  <c:v>1.1199999999999999</c:v>
                </c:pt>
                <c:pt idx="5">
                  <c:v>1.1099999999999999</c:v>
                </c:pt>
                <c:pt idx="6">
                  <c:v>1.0999999999999999</c:v>
                </c:pt>
                <c:pt idx="7">
                  <c:v>1.0899999999999999</c:v>
                </c:pt>
                <c:pt idx="8">
                  <c:v>1.0799999999999998</c:v>
                </c:pt>
                <c:pt idx="9">
                  <c:v>1.0699999999999998</c:v>
                </c:pt>
                <c:pt idx="10">
                  <c:v>1.0599999999999998</c:v>
                </c:pt>
                <c:pt idx="11">
                  <c:v>1.0499999999999998</c:v>
                </c:pt>
                <c:pt idx="12">
                  <c:v>1.0399999999999998</c:v>
                </c:pt>
                <c:pt idx="13">
                  <c:v>1.0299999999999998</c:v>
                </c:pt>
                <c:pt idx="14">
                  <c:v>1.0199999999999998</c:v>
                </c:pt>
                <c:pt idx="15">
                  <c:v>1.0099999999999998</c:v>
                </c:pt>
                <c:pt idx="16">
                  <c:v>0.9999999999999998</c:v>
                </c:pt>
              </c:numCache>
            </c:numRef>
          </c:yVal>
          <c:smooth val="1"/>
        </c:ser>
        <c:axId val="41363850"/>
        <c:axId val="36730331"/>
      </c:scatterChart>
      <c:valAx>
        <c:axId val="413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Real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30331"/>
        <c:crosses val="autoZero"/>
        <c:crossBetween val="midCat"/>
        <c:dispUnits/>
      </c:valAx>
      <c:valAx>
        <c:axId val="36730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Price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638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575"/>
          <c:w val="0.9375"/>
          <c:h val="0.908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S4.4'!$B$33:$AA$33</c:f>
              <c:numCache>
                <c:ptCount val="26"/>
                <c:pt idx="0">
                  <c:v>0.045</c:v>
                </c:pt>
                <c:pt idx="1">
                  <c:v>-0.07049566891241597</c:v>
                </c:pt>
                <c:pt idx="2">
                  <c:v>0.10237595327755702</c:v>
                </c:pt>
                <c:pt idx="3">
                  <c:v>0.10256066898046592</c:v>
                </c:pt>
                <c:pt idx="4">
                  <c:v>0.07339288577027808</c:v>
                </c:pt>
                <c:pt idx="5">
                  <c:v>0.04369678316139479</c:v>
                </c:pt>
                <c:pt idx="6">
                  <c:v>0.02937065296199016</c:v>
                </c:pt>
                <c:pt idx="7">
                  <c:v>0.03042749688650375</c:v>
                </c:pt>
                <c:pt idx="8">
                  <c:v>0.03856393684363693</c:v>
                </c:pt>
                <c:pt idx="9">
                  <c:v>0.04595170784396518</c:v>
                </c:pt>
                <c:pt idx="10">
                  <c:v>0.04914345853077813</c:v>
                </c:pt>
                <c:pt idx="11">
                  <c:v>0.048592485072236284</c:v>
                </c:pt>
                <c:pt idx="12">
                  <c:v>0.04645150485256482</c:v>
                </c:pt>
                <c:pt idx="13">
                  <c:v>0.04462489901221755</c:v>
                </c:pt>
                <c:pt idx="14">
                  <c:v>0.04390620660629869</c:v>
                </c:pt>
                <c:pt idx="15">
                  <c:v>0.044115782974548955</c:v>
                </c:pt>
                <c:pt idx="16">
                  <c:v>0.04468019334814241</c:v>
                </c:pt>
                <c:pt idx="17">
                  <c:v>0.04512849802663151</c:v>
                </c:pt>
                <c:pt idx="18">
                  <c:v>0.04528585356496771</c:v>
                </c:pt>
                <c:pt idx="19">
                  <c:v>0.04521599344336177</c:v>
                </c:pt>
                <c:pt idx="20">
                  <c:v>0.04506880698763024</c:v>
                </c:pt>
                <c:pt idx="21">
                  <c:v>0.04495944535880653</c:v>
                </c:pt>
                <c:pt idx="22">
                  <c:v>0.04492584181842285</c:v>
                </c:pt>
                <c:pt idx="23">
                  <c:v>0.04494758415502942</c:v>
                </c:pt>
                <c:pt idx="24">
                  <c:v>0.04498569742023324</c:v>
                </c:pt>
                <c:pt idx="25">
                  <c:v>0.04501218708494659</c:v>
                </c:pt>
              </c:numCache>
            </c:numRef>
          </c:xVal>
          <c:yVal>
            <c:numRef>
              <c:f>'Figure S4.4'!$B$22:$AA$22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0.04619826756496657</c:v>
                </c:pt>
                <c:pt idx="3">
                  <c:v>0.00014875247146047682</c:v>
                </c:pt>
                <c:pt idx="4">
                  <c:v>-0.022949891356456132</c:v>
                </c:pt>
                <c:pt idx="5">
                  <c:v>-0.02283209998633894</c:v>
                </c:pt>
                <c:pt idx="6">
                  <c:v>-0.01089476325772684</c:v>
                </c:pt>
                <c:pt idx="7">
                  <c:v>0.0008043571863416057</c:v>
                </c:pt>
                <c:pt idx="8">
                  <c:v>0.006231179838570756</c:v>
                </c:pt>
                <c:pt idx="9">
                  <c:v>0.005690015181832786</c:v>
                </c:pt>
                <c:pt idx="10">
                  <c:v>0.002464324453333413</c:v>
                </c:pt>
                <c:pt idx="11">
                  <c:v>-0.00042522118563999897</c:v>
                </c:pt>
                <c:pt idx="12">
                  <c:v>-0.0016496046217076015</c:v>
                </c:pt>
                <c:pt idx="13">
                  <c:v>-0.001405404251868999</c:v>
                </c:pt>
                <c:pt idx="14">
                  <c:v>-0.0005526617308042424</c:v>
                </c:pt>
                <c:pt idx="15">
                  <c:v>0.0001611864921065934</c:v>
                </c:pt>
                <c:pt idx="16">
                  <c:v>0.0004342800562797314</c:v>
                </c:pt>
                <c:pt idx="17">
                  <c:v>0.00034506268895729056</c:v>
                </c:pt>
                <c:pt idx="18">
                  <c:v>0.00012113213394480946</c:v>
                </c:pt>
                <c:pt idx="19">
                  <c:v>-5.377535882679718E-05</c:v>
                </c:pt>
                <c:pt idx="20">
                  <c:v>-0.00011328505646291159</c:v>
                </c:pt>
                <c:pt idx="21">
                  <c:v>-8.41653228213912E-05</c:v>
                </c:pt>
                <c:pt idx="22">
                  <c:v>-2.5860804208690072E-05</c:v>
                </c:pt>
                <c:pt idx="23">
                  <c:v>1.6732871664363026E-05</c:v>
                </c:pt>
                <c:pt idx="24">
                  <c:v>2.9332775613218013E-05</c:v>
                </c:pt>
                <c:pt idx="25">
                  <c:v>2.0387422545569013E-05</c:v>
                </c:pt>
              </c:numCache>
            </c:numRef>
          </c:yVal>
          <c:smooth val="0"/>
        </c:ser>
        <c:axId val="62137524"/>
        <c:axId val="22366805"/>
      </c:scatterChart>
      <c:valAx>
        <c:axId val="6213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>
            <c:manualLayout>
              <c:xMode val="factor"/>
              <c:yMode val="factor"/>
              <c:x val="0.005"/>
              <c:y val="0.0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66805"/>
        <c:crosses val="autoZero"/>
        <c:crossBetween val="midCat"/>
        <c:dispUnits/>
      </c:valAx>
      <c:valAx>
        <c:axId val="22366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Inflation rate</a:t>
                </a:r>
              </a:p>
            </c:rich>
          </c:tx>
          <c:layout>
            <c:manualLayout>
              <c:xMode val="factor"/>
              <c:yMode val="factor"/>
              <c:x val="0.002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375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S4.4'!$B$31:$AA$31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S4.4'!$B$22:$AA$22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0.04619826756496657</c:v>
                </c:pt>
                <c:pt idx="3">
                  <c:v>0.00014875247146047682</c:v>
                </c:pt>
                <c:pt idx="4">
                  <c:v>-0.022949891356456132</c:v>
                </c:pt>
                <c:pt idx="5">
                  <c:v>-0.02283209998633894</c:v>
                </c:pt>
                <c:pt idx="6">
                  <c:v>-0.01089476325772684</c:v>
                </c:pt>
                <c:pt idx="7">
                  <c:v>0.0008043571863416057</c:v>
                </c:pt>
                <c:pt idx="8">
                  <c:v>0.006231179838570756</c:v>
                </c:pt>
                <c:pt idx="9">
                  <c:v>0.005690015181832786</c:v>
                </c:pt>
                <c:pt idx="10">
                  <c:v>0.002464324453333413</c:v>
                </c:pt>
                <c:pt idx="11">
                  <c:v>-0.00042522118563999897</c:v>
                </c:pt>
                <c:pt idx="12">
                  <c:v>-0.0016496046217076015</c:v>
                </c:pt>
                <c:pt idx="13">
                  <c:v>-0.001405404251868999</c:v>
                </c:pt>
                <c:pt idx="14">
                  <c:v>-0.0005526617308042424</c:v>
                </c:pt>
                <c:pt idx="15">
                  <c:v>0.0001611864921065934</c:v>
                </c:pt>
                <c:pt idx="16">
                  <c:v>0.0004342800562797314</c:v>
                </c:pt>
                <c:pt idx="17">
                  <c:v>0.00034506268895729056</c:v>
                </c:pt>
                <c:pt idx="18">
                  <c:v>0.00012113213394480946</c:v>
                </c:pt>
                <c:pt idx="19">
                  <c:v>-5.377535882679718E-05</c:v>
                </c:pt>
                <c:pt idx="20">
                  <c:v>-0.00011328505646291159</c:v>
                </c:pt>
                <c:pt idx="21">
                  <c:v>-8.41653228213912E-05</c:v>
                </c:pt>
                <c:pt idx="22">
                  <c:v>-2.5860804208690072E-05</c:v>
                </c:pt>
                <c:pt idx="23">
                  <c:v>1.6732871664363026E-05</c:v>
                </c:pt>
                <c:pt idx="24">
                  <c:v>2.9332775613218013E-05</c:v>
                </c:pt>
                <c:pt idx="25">
                  <c:v>2.0387422545569013E-05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S4.4'!$B$31:$AA$31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S4.4'!$B$34:$AA$34</c:f>
              <c:numCache>
                <c:ptCount val="26"/>
                <c:pt idx="0">
                  <c:v>0</c:v>
                </c:pt>
                <c:pt idx="1">
                  <c:v>0.038498556304138655</c:v>
                </c:pt>
                <c:pt idx="2">
                  <c:v>-0.019125317759185675</c:v>
                </c:pt>
                <c:pt idx="3">
                  <c:v>-0.019186889660155308</c:v>
                </c:pt>
                <c:pt idx="4">
                  <c:v>-0.009464295256759363</c:v>
                </c:pt>
                <c:pt idx="5">
                  <c:v>0.0004344056128684036</c:v>
                </c:pt>
                <c:pt idx="6">
                  <c:v>0.005209782346003279</c:v>
                </c:pt>
                <c:pt idx="7">
                  <c:v>0.004857501037832082</c:v>
                </c:pt>
                <c:pt idx="8">
                  <c:v>0.0021453543854543546</c:v>
                </c:pt>
                <c:pt idx="9">
                  <c:v>-0.00031723594798839354</c:v>
                </c:pt>
                <c:pt idx="10">
                  <c:v>-0.0013811528435927105</c:v>
                </c:pt>
                <c:pt idx="11">
                  <c:v>-0.0011974950240787614</c:v>
                </c:pt>
                <c:pt idx="12">
                  <c:v>-0.000483834950854941</c:v>
                </c:pt>
                <c:pt idx="13">
                  <c:v>0.00012503366259414864</c:v>
                </c:pt>
                <c:pt idx="14">
                  <c:v>0.0003645977979004358</c:v>
                </c:pt>
                <c:pt idx="15">
                  <c:v>0.00029473900848368226</c:v>
                </c:pt>
                <c:pt idx="16">
                  <c:v>0.00010660221728586281</c:v>
                </c:pt>
                <c:pt idx="17">
                  <c:v>-4.2832675543837E-05</c:v>
                </c:pt>
                <c:pt idx="18">
                  <c:v>-9.528452165590453E-05</c:v>
                </c:pt>
                <c:pt idx="19">
                  <c:v>-7.199781445392213E-05</c:v>
                </c:pt>
                <c:pt idx="20">
                  <c:v>-2.2935662543413446E-05</c:v>
                </c:pt>
                <c:pt idx="21">
                  <c:v>1.3518213731158252E-05</c:v>
                </c:pt>
                <c:pt idx="22">
                  <c:v>2.471939385904818E-05</c:v>
                </c:pt>
                <c:pt idx="23">
                  <c:v>1.7471948323526012E-05</c:v>
                </c:pt>
                <c:pt idx="24">
                  <c:v>4.767526588918606E-06</c:v>
                </c:pt>
                <c:pt idx="25">
                  <c:v>-4.0623616488631385E-06</c:v>
                </c:pt>
              </c:numCache>
            </c:numRef>
          </c:yVal>
          <c:smooth val="0"/>
        </c:ser>
        <c:axId val="67083518"/>
        <c:axId val="66880751"/>
      </c:scatterChart>
      <c:valAx>
        <c:axId val="67083518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80751"/>
        <c:crosses val="autoZero"/>
        <c:crossBetween val="midCat"/>
        <c:dispUnits/>
      </c:valAx>
      <c:valAx>
        <c:axId val="66880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835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</cdr:x>
      <cdr:y>0.217</cdr:y>
    </cdr:from>
    <cdr:to>
      <cdr:x>0.8715</cdr:x>
      <cdr:y>0.25275</cdr:y>
    </cdr:to>
    <cdr:sp>
      <cdr:nvSpPr>
        <cdr:cNvPr id="1" name="TextBox 1"/>
        <cdr:cNvSpPr txBox="1">
          <a:spLocks noChangeArrowheads="1"/>
        </cdr:cNvSpPr>
      </cdr:nvSpPr>
      <cdr:spPr>
        <a:xfrm>
          <a:off x="7267575" y="1285875"/>
          <a:ext cx="295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LM</a:t>
          </a:r>
        </a:p>
      </cdr:txBody>
    </cdr:sp>
  </cdr:relSizeAnchor>
  <cdr:relSizeAnchor xmlns:cdr="http://schemas.openxmlformats.org/drawingml/2006/chartDrawing">
    <cdr:from>
      <cdr:x>0.17075</cdr:x>
      <cdr:y>0.154</cdr:y>
    </cdr:from>
    <cdr:to>
      <cdr:x>0.195</cdr:x>
      <cdr:y>0.18975</cdr:y>
    </cdr:to>
    <cdr:sp>
      <cdr:nvSpPr>
        <cdr:cNvPr id="2" name="TextBox 2"/>
        <cdr:cNvSpPr txBox="1">
          <a:spLocks noChangeArrowheads="1"/>
        </cdr:cNvSpPr>
      </cdr:nvSpPr>
      <cdr:spPr>
        <a:xfrm>
          <a:off x="1476375" y="904875"/>
          <a:ext cx="209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0.45675</cdr:y>
    </cdr:from>
    <cdr:to>
      <cdr:x>0.583</cdr:x>
      <cdr:y>0.49925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010025" y="2705100"/>
          <a:ext cx="1047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Initial position</a:t>
          </a:r>
        </a:p>
      </cdr:txBody>
    </cdr:sp>
  </cdr:relSizeAnchor>
  <cdr:relSizeAnchor xmlns:cdr="http://schemas.openxmlformats.org/drawingml/2006/chartDrawing">
    <cdr:from>
      <cdr:x>0.20575</cdr:x>
      <cdr:y>0.5255</cdr:y>
    </cdr:from>
    <cdr:to>
      <cdr:x>0.262</cdr:x>
      <cdr:y>0.568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3114675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Shock</a:t>
          </a:r>
        </a:p>
      </cdr:txBody>
    </cdr:sp>
  </cdr:relSizeAnchor>
  <cdr:relSizeAnchor xmlns:cdr="http://schemas.openxmlformats.org/drawingml/2006/chartDrawing">
    <cdr:from>
      <cdr:x>0.5205</cdr:x>
      <cdr:y>0.4995</cdr:y>
    </cdr:from>
    <cdr:to>
      <cdr:x>0.61925</cdr:x>
      <cdr:y>0.56825</cdr:y>
    </cdr:to>
    <cdr:sp>
      <cdr:nvSpPr>
        <cdr:cNvPr id="3" name="Line 3"/>
        <cdr:cNvSpPr>
          <a:spLocks/>
        </cdr:cNvSpPr>
      </cdr:nvSpPr>
      <cdr:spPr>
        <a:xfrm>
          <a:off x="4514850" y="2962275"/>
          <a:ext cx="8572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0.157</cdr:x>
      <cdr:y>0.56825</cdr:y>
    </cdr:from>
    <cdr:to>
      <cdr:x>0.5995</cdr:x>
      <cdr:y>0.56825</cdr:y>
    </cdr:to>
    <cdr:sp>
      <cdr:nvSpPr>
        <cdr:cNvPr id="4" name="Line 4"/>
        <cdr:cNvSpPr>
          <a:spLocks/>
        </cdr:cNvSpPr>
      </cdr:nvSpPr>
      <cdr:spPr>
        <a:xfrm flipH="1" flipV="1">
          <a:off x="1362075" y="337185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0.23225</cdr:x>
      <cdr:y>0.837</cdr:y>
    </cdr:from>
    <cdr:to>
      <cdr:x>0.316</cdr:x>
      <cdr:y>0.88625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4962525"/>
          <a:ext cx="7239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Inflation</a:t>
          </a:r>
        </a:p>
      </cdr:txBody>
    </cdr:sp>
  </cdr:relSizeAnchor>
  <cdr:relSizeAnchor xmlns:cdr="http://schemas.openxmlformats.org/drawingml/2006/chartDrawing">
    <cdr:from>
      <cdr:x>0.12475</cdr:x>
      <cdr:y>0.803</cdr:y>
    </cdr:from>
    <cdr:to>
      <cdr:x>0.216</cdr:x>
      <cdr:y>0.85225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4762500"/>
          <a:ext cx="790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GDP gap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="97" zoomScaleNormal="97" workbookViewId="0" topLeftCell="A1">
      <selection activeCell="A7" sqref="A7"/>
    </sheetView>
  </sheetViews>
  <sheetFormatPr defaultColWidth="9.33203125" defaultRowHeight="12.75"/>
  <cols>
    <col min="1" max="1" width="12.16015625" style="4" customWidth="1"/>
    <col min="2" max="16384" width="8.16015625" style="4" customWidth="1"/>
  </cols>
  <sheetData>
    <row r="1" spans="1:5" ht="12.75">
      <c r="A1" s="2" t="s">
        <v>0</v>
      </c>
      <c r="B1" s="3"/>
      <c r="E1" s="5"/>
    </row>
    <row r="2" spans="1:5" ht="12.75">
      <c r="A2" s="6" t="s">
        <v>28</v>
      </c>
      <c r="B2" s="3"/>
      <c r="D2"/>
      <c r="E2" s="5"/>
    </row>
    <row r="3" spans="1:2" ht="12.75">
      <c r="A3" s="6" t="s">
        <v>1</v>
      </c>
      <c r="B3" s="3">
        <v>220</v>
      </c>
    </row>
    <row r="4" spans="1:2" ht="12.75">
      <c r="A4" s="6" t="s">
        <v>2</v>
      </c>
      <c r="B4" s="3">
        <v>0.9</v>
      </c>
    </row>
    <row r="5" spans="1:2" ht="12.75">
      <c r="A5" s="6" t="s">
        <v>3</v>
      </c>
      <c r="B5" s="3">
        <v>1000</v>
      </c>
    </row>
    <row r="6" spans="1:2" ht="12.75">
      <c r="A6" s="6" t="s">
        <v>4</v>
      </c>
      <c r="B6" s="3">
        <v>2000</v>
      </c>
    </row>
    <row r="7" spans="1:2" ht="12.75">
      <c r="A7" s="6" t="s">
        <v>5</v>
      </c>
      <c r="B7" s="3">
        <v>525</v>
      </c>
    </row>
    <row r="8" spans="1:2" ht="12.75">
      <c r="A8" s="6" t="s">
        <v>6</v>
      </c>
      <c r="B8" s="3">
        <v>0.1</v>
      </c>
    </row>
    <row r="9" spans="1:2" ht="12.75">
      <c r="A9" s="6" t="s">
        <v>7</v>
      </c>
      <c r="B9" s="3">
        <v>500</v>
      </c>
    </row>
    <row r="10" spans="1:2" ht="12.75">
      <c r="A10" s="6" t="s">
        <v>10</v>
      </c>
      <c r="B10" s="3">
        <v>0.1583</v>
      </c>
    </row>
    <row r="11" spans="1:2" ht="12.75">
      <c r="A11" s="6" t="s">
        <v>11</v>
      </c>
      <c r="B11" s="3">
        <v>1000</v>
      </c>
    </row>
    <row r="12" spans="1:2" ht="12.75">
      <c r="A12" s="7" t="s">
        <v>29</v>
      </c>
      <c r="B12" s="3"/>
    </row>
    <row r="13" spans="1:2" ht="12.75">
      <c r="A13" s="6" t="s">
        <v>8</v>
      </c>
      <c r="B13" s="3">
        <v>1200</v>
      </c>
    </row>
    <row r="14" spans="1:2" ht="14.25">
      <c r="A14" s="6" t="s">
        <v>40</v>
      </c>
      <c r="B14" s="3">
        <v>0</v>
      </c>
    </row>
    <row r="15" spans="1:2" ht="12.75">
      <c r="A15" s="6" t="s">
        <v>9</v>
      </c>
      <c r="B15" s="3">
        <v>0.3</v>
      </c>
    </row>
    <row r="16" spans="1:2" ht="12.75">
      <c r="A16" s="6" t="s">
        <v>12</v>
      </c>
      <c r="B16" s="3">
        <v>900</v>
      </c>
    </row>
    <row r="17" spans="1:2" ht="12.75">
      <c r="A17" s="7" t="s">
        <v>30</v>
      </c>
      <c r="B17" s="3"/>
    </row>
    <row r="18" spans="1:2" ht="12.75">
      <c r="A18" s="6" t="s">
        <v>13</v>
      </c>
      <c r="B18" s="9">
        <v>1</v>
      </c>
    </row>
    <row r="19" spans="1:2" ht="13.5">
      <c r="A19" s="8" t="s">
        <v>14</v>
      </c>
      <c r="B19" s="3"/>
    </row>
    <row r="20" spans="1:2" ht="12.75">
      <c r="A20" s="6" t="s">
        <v>15</v>
      </c>
      <c r="B20" s="9">
        <f>B14+B15*B25</f>
        <v>1800.1732601790354</v>
      </c>
    </row>
    <row r="21" spans="1:2" ht="12.75">
      <c r="A21" s="6" t="s">
        <v>16</v>
      </c>
      <c r="B21" s="9">
        <f>B3+B4*(B25-B20)</f>
        <v>4000.3638463759744</v>
      </c>
    </row>
    <row r="22" spans="1:2" ht="12.75">
      <c r="A22" s="6" t="s">
        <v>17</v>
      </c>
      <c r="B22" s="9">
        <f>B5-B6*B26</f>
        <v>900.2171527577248</v>
      </c>
    </row>
    <row r="23" spans="1:2" ht="12.75">
      <c r="A23" s="6" t="s">
        <v>8</v>
      </c>
      <c r="B23" s="9">
        <f>B13</f>
        <v>1200</v>
      </c>
    </row>
    <row r="24" spans="1:2" ht="12.75">
      <c r="A24" s="6" t="s">
        <v>18</v>
      </c>
      <c r="B24" s="9">
        <f>B7-B8*B25-B9*B26</f>
        <v>-100.00346520358062</v>
      </c>
    </row>
    <row r="25" spans="1:2" ht="12.75">
      <c r="A25" s="6" t="s">
        <v>32</v>
      </c>
      <c r="B25" s="9">
        <f>B21+B22+B23+B24</f>
        <v>6000.577533930118</v>
      </c>
    </row>
    <row r="26" spans="1:2" ht="12.75">
      <c r="A26" s="6" t="s">
        <v>33</v>
      </c>
      <c r="B26" s="10">
        <f>(B10*B25-(B16/B18))/B11</f>
        <v>0.04989142362113762</v>
      </c>
    </row>
    <row r="27" spans="1:2" ht="12.75">
      <c r="A27" s="11"/>
      <c r="B27" s="12"/>
    </row>
  </sheetData>
  <printOptions gridLines="1" headings="1"/>
  <pageMargins left="0.75" right="0.75" top="1" bottom="1" header="0.5" footer="0.5"/>
  <pageSetup cellComments="atEnd" fitToHeight="1" fitToWidth="1" horizontalDpi="600" verticalDpi="600" orientation="portrait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91" zoomScaleNormal="91" workbookViewId="0" topLeftCell="A1">
      <selection activeCell="A1" sqref="A1"/>
    </sheetView>
  </sheetViews>
  <sheetFormatPr defaultColWidth="9.33203125" defaultRowHeight="12.75"/>
  <cols>
    <col min="1" max="1" width="16.16015625" style="0" customWidth="1"/>
    <col min="2" max="17" width="7.16015625" style="0" customWidth="1"/>
  </cols>
  <sheetData>
    <row r="1" spans="1:17" ht="12.75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11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2.75">
      <c r="A3" s="11" t="s">
        <v>1</v>
      </c>
      <c r="B3" s="13">
        <v>220</v>
      </c>
      <c r="C3" s="13">
        <f aca="true" t="shared" si="0" ref="C3:Q3">B3</f>
        <v>220</v>
      </c>
      <c r="D3" s="13">
        <f t="shared" si="0"/>
        <v>220</v>
      </c>
      <c r="E3" s="13">
        <f t="shared" si="0"/>
        <v>220</v>
      </c>
      <c r="F3" s="13">
        <f t="shared" si="0"/>
        <v>220</v>
      </c>
      <c r="G3" s="13">
        <f t="shared" si="0"/>
        <v>220</v>
      </c>
      <c r="H3" s="13">
        <f t="shared" si="0"/>
        <v>220</v>
      </c>
      <c r="I3" s="13">
        <f t="shared" si="0"/>
        <v>220</v>
      </c>
      <c r="J3" s="13">
        <f t="shared" si="0"/>
        <v>220</v>
      </c>
      <c r="K3" s="13">
        <f t="shared" si="0"/>
        <v>220</v>
      </c>
      <c r="L3" s="13">
        <f t="shared" si="0"/>
        <v>220</v>
      </c>
      <c r="M3" s="13">
        <f t="shared" si="0"/>
        <v>220</v>
      </c>
      <c r="N3" s="13">
        <f t="shared" si="0"/>
        <v>220</v>
      </c>
      <c r="O3" s="13">
        <f t="shared" si="0"/>
        <v>220</v>
      </c>
      <c r="P3" s="13">
        <f t="shared" si="0"/>
        <v>220</v>
      </c>
      <c r="Q3" s="13">
        <f t="shared" si="0"/>
        <v>220</v>
      </c>
    </row>
    <row r="4" spans="1:17" ht="12.75">
      <c r="A4" s="11" t="s">
        <v>2</v>
      </c>
      <c r="B4" s="13">
        <v>0.9</v>
      </c>
      <c r="C4" s="13">
        <f aca="true" t="shared" si="1" ref="C4:Q4">B4</f>
        <v>0.9</v>
      </c>
      <c r="D4" s="13">
        <f t="shared" si="1"/>
        <v>0.9</v>
      </c>
      <c r="E4" s="13">
        <f t="shared" si="1"/>
        <v>0.9</v>
      </c>
      <c r="F4" s="13">
        <f t="shared" si="1"/>
        <v>0.9</v>
      </c>
      <c r="G4" s="13">
        <f t="shared" si="1"/>
        <v>0.9</v>
      </c>
      <c r="H4" s="13">
        <f t="shared" si="1"/>
        <v>0.9</v>
      </c>
      <c r="I4" s="13">
        <f t="shared" si="1"/>
        <v>0.9</v>
      </c>
      <c r="J4" s="13">
        <f t="shared" si="1"/>
        <v>0.9</v>
      </c>
      <c r="K4" s="13">
        <f t="shared" si="1"/>
        <v>0.9</v>
      </c>
      <c r="L4" s="13">
        <f t="shared" si="1"/>
        <v>0.9</v>
      </c>
      <c r="M4" s="13">
        <f t="shared" si="1"/>
        <v>0.9</v>
      </c>
      <c r="N4" s="13">
        <f t="shared" si="1"/>
        <v>0.9</v>
      </c>
      <c r="O4" s="13">
        <f t="shared" si="1"/>
        <v>0.9</v>
      </c>
      <c r="P4" s="13">
        <f t="shared" si="1"/>
        <v>0.9</v>
      </c>
      <c r="Q4" s="13">
        <f t="shared" si="1"/>
        <v>0.9</v>
      </c>
    </row>
    <row r="5" spans="1:17" ht="12.75">
      <c r="A5" s="11" t="s">
        <v>3</v>
      </c>
      <c r="B5" s="13">
        <v>1000</v>
      </c>
      <c r="C5" s="13">
        <f aca="true" t="shared" si="2" ref="C5:Q5">B5</f>
        <v>1000</v>
      </c>
      <c r="D5" s="13">
        <f t="shared" si="2"/>
        <v>1000</v>
      </c>
      <c r="E5" s="13">
        <f t="shared" si="2"/>
        <v>1000</v>
      </c>
      <c r="F5" s="13">
        <f t="shared" si="2"/>
        <v>1000</v>
      </c>
      <c r="G5" s="13">
        <f t="shared" si="2"/>
        <v>1000</v>
      </c>
      <c r="H5" s="13">
        <f t="shared" si="2"/>
        <v>1000</v>
      </c>
      <c r="I5" s="13">
        <f t="shared" si="2"/>
        <v>1000</v>
      </c>
      <c r="J5" s="13">
        <f t="shared" si="2"/>
        <v>1000</v>
      </c>
      <c r="K5" s="13">
        <f t="shared" si="2"/>
        <v>1000</v>
      </c>
      <c r="L5" s="13">
        <f t="shared" si="2"/>
        <v>1000</v>
      </c>
      <c r="M5" s="13">
        <f t="shared" si="2"/>
        <v>1000</v>
      </c>
      <c r="N5" s="13">
        <f t="shared" si="2"/>
        <v>1000</v>
      </c>
      <c r="O5" s="13">
        <f t="shared" si="2"/>
        <v>1000</v>
      </c>
      <c r="P5" s="13">
        <f t="shared" si="2"/>
        <v>1000</v>
      </c>
      <c r="Q5" s="13">
        <f t="shared" si="2"/>
        <v>1000</v>
      </c>
    </row>
    <row r="6" spans="1:17" ht="12.75">
      <c r="A6" s="11" t="s">
        <v>4</v>
      </c>
      <c r="B6" s="13">
        <v>2000</v>
      </c>
      <c r="C6" s="13">
        <f aca="true" t="shared" si="3" ref="C6:Q6">B6</f>
        <v>2000</v>
      </c>
      <c r="D6" s="13">
        <f t="shared" si="3"/>
        <v>2000</v>
      </c>
      <c r="E6" s="13">
        <f t="shared" si="3"/>
        <v>2000</v>
      </c>
      <c r="F6" s="13">
        <f t="shared" si="3"/>
        <v>2000</v>
      </c>
      <c r="G6" s="13">
        <f t="shared" si="3"/>
        <v>2000</v>
      </c>
      <c r="H6" s="13">
        <f t="shared" si="3"/>
        <v>2000</v>
      </c>
      <c r="I6" s="13">
        <f t="shared" si="3"/>
        <v>2000</v>
      </c>
      <c r="J6" s="13">
        <f t="shared" si="3"/>
        <v>2000</v>
      </c>
      <c r="K6" s="13">
        <f t="shared" si="3"/>
        <v>2000</v>
      </c>
      <c r="L6" s="13">
        <f t="shared" si="3"/>
        <v>2000</v>
      </c>
      <c r="M6" s="13">
        <f t="shared" si="3"/>
        <v>2000</v>
      </c>
      <c r="N6" s="13">
        <f t="shared" si="3"/>
        <v>2000</v>
      </c>
      <c r="O6" s="13">
        <f t="shared" si="3"/>
        <v>2000</v>
      </c>
      <c r="P6" s="13">
        <f t="shared" si="3"/>
        <v>2000</v>
      </c>
      <c r="Q6" s="13">
        <f t="shared" si="3"/>
        <v>2000</v>
      </c>
    </row>
    <row r="7" spans="1:17" ht="12.75">
      <c r="A7" s="11" t="s">
        <v>5</v>
      </c>
      <c r="B7" s="13">
        <v>525</v>
      </c>
      <c r="C7" s="13">
        <f aca="true" t="shared" si="4" ref="C7:Q7">B7</f>
        <v>525</v>
      </c>
      <c r="D7" s="13">
        <f t="shared" si="4"/>
        <v>525</v>
      </c>
      <c r="E7" s="13">
        <f t="shared" si="4"/>
        <v>525</v>
      </c>
      <c r="F7" s="13">
        <f t="shared" si="4"/>
        <v>525</v>
      </c>
      <c r="G7" s="13">
        <f t="shared" si="4"/>
        <v>525</v>
      </c>
      <c r="H7" s="13">
        <f t="shared" si="4"/>
        <v>525</v>
      </c>
      <c r="I7" s="13">
        <f t="shared" si="4"/>
        <v>525</v>
      </c>
      <c r="J7" s="13">
        <f t="shared" si="4"/>
        <v>525</v>
      </c>
      <c r="K7" s="13">
        <f t="shared" si="4"/>
        <v>525</v>
      </c>
      <c r="L7" s="13">
        <f t="shared" si="4"/>
        <v>525</v>
      </c>
      <c r="M7" s="13">
        <f t="shared" si="4"/>
        <v>525</v>
      </c>
      <c r="N7" s="13">
        <f t="shared" si="4"/>
        <v>525</v>
      </c>
      <c r="O7" s="13">
        <f t="shared" si="4"/>
        <v>525</v>
      </c>
      <c r="P7" s="13">
        <f t="shared" si="4"/>
        <v>525</v>
      </c>
      <c r="Q7" s="13">
        <f t="shared" si="4"/>
        <v>525</v>
      </c>
    </row>
    <row r="8" spans="1:17" ht="12.75">
      <c r="A8" s="11" t="s">
        <v>6</v>
      </c>
      <c r="B8" s="13">
        <v>0.1</v>
      </c>
      <c r="C8" s="13">
        <f aca="true" t="shared" si="5" ref="C8:Q8">B8</f>
        <v>0.1</v>
      </c>
      <c r="D8" s="13">
        <f t="shared" si="5"/>
        <v>0.1</v>
      </c>
      <c r="E8" s="13">
        <f t="shared" si="5"/>
        <v>0.1</v>
      </c>
      <c r="F8" s="13">
        <f t="shared" si="5"/>
        <v>0.1</v>
      </c>
      <c r="G8" s="13">
        <f t="shared" si="5"/>
        <v>0.1</v>
      </c>
      <c r="H8" s="13">
        <f t="shared" si="5"/>
        <v>0.1</v>
      </c>
      <c r="I8" s="13">
        <f t="shared" si="5"/>
        <v>0.1</v>
      </c>
      <c r="J8" s="13">
        <f t="shared" si="5"/>
        <v>0.1</v>
      </c>
      <c r="K8" s="13">
        <f t="shared" si="5"/>
        <v>0.1</v>
      </c>
      <c r="L8" s="13">
        <f t="shared" si="5"/>
        <v>0.1</v>
      </c>
      <c r="M8" s="13">
        <f t="shared" si="5"/>
        <v>0.1</v>
      </c>
      <c r="N8" s="13">
        <f t="shared" si="5"/>
        <v>0.1</v>
      </c>
      <c r="O8" s="13">
        <f t="shared" si="5"/>
        <v>0.1</v>
      </c>
      <c r="P8" s="13">
        <f t="shared" si="5"/>
        <v>0.1</v>
      </c>
      <c r="Q8" s="13">
        <f t="shared" si="5"/>
        <v>0.1</v>
      </c>
    </row>
    <row r="9" spans="1:17" ht="12.75">
      <c r="A9" s="11" t="s">
        <v>7</v>
      </c>
      <c r="B9" s="13">
        <v>500</v>
      </c>
      <c r="C9" s="13">
        <f aca="true" t="shared" si="6" ref="C9:Q9">B9</f>
        <v>500</v>
      </c>
      <c r="D9" s="13">
        <f t="shared" si="6"/>
        <v>500</v>
      </c>
      <c r="E9" s="13">
        <f t="shared" si="6"/>
        <v>500</v>
      </c>
      <c r="F9" s="13">
        <f t="shared" si="6"/>
        <v>500</v>
      </c>
      <c r="G9" s="13">
        <f t="shared" si="6"/>
        <v>500</v>
      </c>
      <c r="H9" s="13">
        <f t="shared" si="6"/>
        <v>500</v>
      </c>
      <c r="I9" s="13">
        <f t="shared" si="6"/>
        <v>500</v>
      </c>
      <c r="J9" s="13">
        <f t="shared" si="6"/>
        <v>500</v>
      </c>
      <c r="K9" s="13">
        <f t="shared" si="6"/>
        <v>500</v>
      </c>
      <c r="L9" s="13">
        <f t="shared" si="6"/>
        <v>500</v>
      </c>
      <c r="M9" s="13">
        <f t="shared" si="6"/>
        <v>500</v>
      </c>
      <c r="N9" s="13">
        <f t="shared" si="6"/>
        <v>500</v>
      </c>
      <c r="O9" s="13">
        <f t="shared" si="6"/>
        <v>500</v>
      </c>
      <c r="P9" s="13">
        <f t="shared" si="6"/>
        <v>500</v>
      </c>
      <c r="Q9" s="13">
        <f t="shared" si="6"/>
        <v>500</v>
      </c>
    </row>
    <row r="10" spans="1:17" ht="12.75">
      <c r="A10" s="11" t="s">
        <v>10</v>
      </c>
      <c r="B10" s="13">
        <v>0.1583</v>
      </c>
      <c r="C10" s="13">
        <f aca="true" t="shared" si="7" ref="C10:Q10">B10</f>
        <v>0.1583</v>
      </c>
      <c r="D10" s="13">
        <f t="shared" si="7"/>
        <v>0.1583</v>
      </c>
      <c r="E10" s="13">
        <f t="shared" si="7"/>
        <v>0.1583</v>
      </c>
      <c r="F10" s="13">
        <f t="shared" si="7"/>
        <v>0.1583</v>
      </c>
      <c r="G10" s="13">
        <f t="shared" si="7"/>
        <v>0.1583</v>
      </c>
      <c r="H10" s="13">
        <f t="shared" si="7"/>
        <v>0.1583</v>
      </c>
      <c r="I10" s="13">
        <f t="shared" si="7"/>
        <v>0.1583</v>
      </c>
      <c r="J10" s="13">
        <f t="shared" si="7"/>
        <v>0.1583</v>
      </c>
      <c r="K10" s="13">
        <f t="shared" si="7"/>
        <v>0.1583</v>
      </c>
      <c r="L10" s="13">
        <f t="shared" si="7"/>
        <v>0.1583</v>
      </c>
      <c r="M10" s="13">
        <f t="shared" si="7"/>
        <v>0.1583</v>
      </c>
      <c r="N10" s="13">
        <f t="shared" si="7"/>
        <v>0.1583</v>
      </c>
      <c r="O10" s="13">
        <f t="shared" si="7"/>
        <v>0.1583</v>
      </c>
      <c r="P10" s="13">
        <f t="shared" si="7"/>
        <v>0.1583</v>
      </c>
      <c r="Q10" s="13">
        <f t="shared" si="7"/>
        <v>0.1583</v>
      </c>
    </row>
    <row r="11" spans="1:17" ht="12.75">
      <c r="A11" s="11" t="s">
        <v>11</v>
      </c>
      <c r="B11" s="13">
        <v>1000</v>
      </c>
      <c r="C11" s="13">
        <f aca="true" t="shared" si="8" ref="C11:Q11">B11</f>
        <v>1000</v>
      </c>
      <c r="D11" s="13">
        <f t="shared" si="8"/>
        <v>1000</v>
      </c>
      <c r="E11" s="13">
        <f t="shared" si="8"/>
        <v>1000</v>
      </c>
      <c r="F11" s="13">
        <f t="shared" si="8"/>
        <v>1000</v>
      </c>
      <c r="G11" s="13">
        <f t="shared" si="8"/>
        <v>1000</v>
      </c>
      <c r="H11" s="13">
        <f t="shared" si="8"/>
        <v>1000</v>
      </c>
      <c r="I11" s="13">
        <f t="shared" si="8"/>
        <v>1000</v>
      </c>
      <c r="J11" s="13">
        <f t="shared" si="8"/>
        <v>1000</v>
      </c>
      <c r="K11" s="13">
        <f t="shared" si="8"/>
        <v>1000</v>
      </c>
      <c r="L11" s="13">
        <f t="shared" si="8"/>
        <v>1000</v>
      </c>
      <c r="M11" s="13">
        <f t="shared" si="8"/>
        <v>1000</v>
      </c>
      <c r="N11" s="13">
        <f t="shared" si="8"/>
        <v>1000</v>
      </c>
      <c r="O11" s="13">
        <f t="shared" si="8"/>
        <v>1000</v>
      </c>
      <c r="P11" s="13">
        <f t="shared" si="8"/>
        <v>1000</v>
      </c>
      <c r="Q11" s="13">
        <f t="shared" si="8"/>
        <v>1000</v>
      </c>
    </row>
    <row r="12" spans="1:17" ht="12.75">
      <c r="A12" s="11" t="s">
        <v>31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2.75">
      <c r="A13" s="11" t="s">
        <v>8</v>
      </c>
      <c r="B13" s="13">
        <v>1200</v>
      </c>
      <c r="C13" s="13">
        <f aca="true" t="shared" si="9" ref="C13:Q13">B13</f>
        <v>1200</v>
      </c>
      <c r="D13" s="13">
        <f t="shared" si="9"/>
        <v>1200</v>
      </c>
      <c r="E13" s="13">
        <f t="shared" si="9"/>
        <v>1200</v>
      </c>
      <c r="F13" s="13">
        <f t="shared" si="9"/>
        <v>1200</v>
      </c>
      <c r="G13" s="13">
        <f t="shared" si="9"/>
        <v>1200</v>
      </c>
      <c r="H13" s="13">
        <f t="shared" si="9"/>
        <v>1200</v>
      </c>
      <c r="I13" s="13">
        <f t="shared" si="9"/>
        <v>1200</v>
      </c>
      <c r="J13" s="13">
        <f t="shared" si="9"/>
        <v>1200</v>
      </c>
      <c r="K13" s="13">
        <f t="shared" si="9"/>
        <v>1200</v>
      </c>
      <c r="L13" s="13">
        <f t="shared" si="9"/>
        <v>1200</v>
      </c>
      <c r="M13" s="13">
        <f t="shared" si="9"/>
        <v>1200</v>
      </c>
      <c r="N13" s="13">
        <f t="shared" si="9"/>
        <v>1200</v>
      </c>
      <c r="O13" s="13">
        <f t="shared" si="9"/>
        <v>1200</v>
      </c>
      <c r="P13" s="13">
        <f t="shared" si="9"/>
        <v>1200</v>
      </c>
      <c r="Q13" s="13">
        <f t="shared" si="9"/>
        <v>1200</v>
      </c>
    </row>
    <row r="14" spans="1:17" ht="14.25">
      <c r="A14" s="11" t="s">
        <v>40</v>
      </c>
      <c r="B14" s="13">
        <v>0</v>
      </c>
      <c r="C14" s="13">
        <f aca="true" t="shared" si="10" ref="C14:Q14">B14</f>
        <v>0</v>
      </c>
      <c r="D14" s="13">
        <f t="shared" si="10"/>
        <v>0</v>
      </c>
      <c r="E14" s="13">
        <f t="shared" si="10"/>
        <v>0</v>
      </c>
      <c r="F14" s="13">
        <f t="shared" si="10"/>
        <v>0</v>
      </c>
      <c r="G14" s="13">
        <f t="shared" si="10"/>
        <v>0</v>
      </c>
      <c r="H14" s="13">
        <f t="shared" si="10"/>
        <v>0</v>
      </c>
      <c r="I14" s="13">
        <f t="shared" si="10"/>
        <v>0</v>
      </c>
      <c r="J14" s="13">
        <f t="shared" si="10"/>
        <v>0</v>
      </c>
      <c r="K14" s="13">
        <f t="shared" si="10"/>
        <v>0</v>
      </c>
      <c r="L14" s="13">
        <f t="shared" si="10"/>
        <v>0</v>
      </c>
      <c r="M14" s="13">
        <f t="shared" si="10"/>
        <v>0</v>
      </c>
      <c r="N14" s="13">
        <f t="shared" si="10"/>
        <v>0</v>
      </c>
      <c r="O14" s="13">
        <f t="shared" si="10"/>
        <v>0</v>
      </c>
      <c r="P14" s="13">
        <f t="shared" si="10"/>
        <v>0</v>
      </c>
      <c r="Q14" s="13">
        <f t="shared" si="10"/>
        <v>0</v>
      </c>
    </row>
    <row r="15" spans="1:17" ht="12.75">
      <c r="A15" s="11" t="s">
        <v>9</v>
      </c>
      <c r="B15" s="13">
        <v>0.3</v>
      </c>
      <c r="C15" s="13">
        <f aca="true" t="shared" si="11" ref="C15:Q15">B15</f>
        <v>0.3</v>
      </c>
      <c r="D15" s="13">
        <f t="shared" si="11"/>
        <v>0.3</v>
      </c>
      <c r="E15" s="13">
        <f t="shared" si="11"/>
        <v>0.3</v>
      </c>
      <c r="F15" s="13">
        <f t="shared" si="11"/>
        <v>0.3</v>
      </c>
      <c r="G15" s="13">
        <f t="shared" si="11"/>
        <v>0.3</v>
      </c>
      <c r="H15" s="13">
        <f t="shared" si="11"/>
        <v>0.3</v>
      </c>
      <c r="I15" s="13">
        <f t="shared" si="11"/>
        <v>0.3</v>
      </c>
      <c r="J15" s="13">
        <f t="shared" si="11"/>
        <v>0.3</v>
      </c>
      <c r="K15" s="13">
        <f t="shared" si="11"/>
        <v>0.3</v>
      </c>
      <c r="L15" s="13">
        <f t="shared" si="11"/>
        <v>0.3</v>
      </c>
      <c r="M15" s="13">
        <f t="shared" si="11"/>
        <v>0.3</v>
      </c>
      <c r="N15" s="13">
        <f t="shared" si="11"/>
        <v>0.3</v>
      </c>
      <c r="O15" s="13">
        <f t="shared" si="11"/>
        <v>0.3</v>
      </c>
      <c r="P15" s="13">
        <f t="shared" si="11"/>
        <v>0.3</v>
      </c>
      <c r="Q15" s="13">
        <f t="shared" si="11"/>
        <v>0.3</v>
      </c>
    </row>
    <row r="16" spans="1:17" ht="12.75">
      <c r="A16" s="11" t="s">
        <v>12</v>
      </c>
      <c r="B16" s="13">
        <v>900</v>
      </c>
      <c r="C16" s="13">
        <f aca="true" t="shared" si="12" ref="C16:Q16">B16</f>
        <v>900</v>
      </c>
      <c r="D16" s="13">
        <f t="shared" si="12"/>
        <v>900</v>
      </c>
      <c r="E16" s="13">
        <f t="shared" si="12"/>
        <v>900</v>
      </c>
      <c r="F16" s="13">
        <f t="shared" si="12"/>
        <v>900</v>
      </c>
      <c r="G16" s="13">
        <f t="shared" si="12"/>
        <v>900</v>
      </c>
      <c r="H16" s="13">
        <f t="shared" si="12"/>
        <v>900</v>
      </c>
      <c r="I16" s="13">
        <f t="shared" si="12"/>
        <v>900</v>
      </c>
      <c r="J16" s="13">
        <f t="shared" si="12"/>
        <v>900</v>
      </c>
      <c r="K16" s="13">
        <f t="shared" si="12"/>
        <v>900</v>
      </c>
      <c r="L16" s="13">
        <f t="shared" si="12"/>
        <v>900</v>
      </c>
      <c r="M16" s="13">
        <f t="shared" si="12"/>
        <v>900</v>
      </c>
      <c r="N16" s="13">
        <f t="shared" si="12"/>
        <v>900</v>
      </c>
      <c r="O16" s="13">
        <f t="shared" si="12"/>
        <v>900</v>
      </c>
      <c r="P16" s="13">
        <f t="shared" si="12"/>
        <v>900</v>
      </c>
      <c r="Q16" s="13">
        <f t="shared" si="12"/>
        <v>900</v>
      </c>
    </row>
    <row r="17" spans="1:17" ht="12.75">
      <c r="A17" s="11" t="s">
        <v>30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2.75">
      <c r="A18" s="11" t="s">
        <v>13</v>
      </c>
      <c r="B18" s="14">
        <v>1</v>
      </c>
      <c r="C18" s="13">
        <f aca="true" t="shared" si="13" ref="C18:Q18">B18</f>
        <v>1</v>
      </c>
      <c r="D18" s="13">
        <f t="shared" si="13"/>
        <v>1</v>
      </c>
      <c r="E18" s="13">
        <f t="shared" si="13"/>
        <v>1</v>
      </c>
      <c r="F18" s="13">
        <f t="shared" si="13"/>
        <v>1</v>
      </c>
      <c r="G18" s="13">
        <f t="shared" si="13"/>
        <v>1</v>
      </c>
      <c r="H18" s="13">
        <f t="shared" si="13"/>
        <v>1</v>
      </c>
      <c r="I18" s="13">
        <f t="shared" si="13"/>
        <v>1</v>
      </c>
      <c r="J18" s="13">
        <f t="shared" si="13"/>
        <v>1</v>
      </c>
      <c r="K18" s="13">
        <f t="shared" si="13"/>
        <v>1</v>
      </c>
      <c r="L18" s="13">
        <f t="shared" si="13"/>
        <v>1</v>
      </c>
      <c r="M18" s="13">
        <f t="shared" si="13"/>
        <v>1</v>
      </c>
      <c r="N18" s="13">
        <f t="shared" si="13"/>
        <v>1</v>
      </c>
      <c r="O18" s="13">
        <f t="shared" si="13"/>
        <v>1</v>
      </c>
      <c r="P18" s="13">
        <f t="shared" si="13"/>
        <v>1</v>
      </c>
      <c r="Q18" s="13">
        <f t="shared" si="13"/>
        <v>1</v>
      </c>
    </row>
    <row r="19" spans="1:17" ht="12.75">
      <c r="A19" s="11" t="s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2.75">
      <c r="A20" s="11" t="s">
        <v>15</v>
      </c>
      <c r="B20" s="14">
        <f aca="true" t="shared" si="14" ref="B20:Q20">B14+B15*B25</f>
        <v>1879.7872340425529</v>
      </c>
      <c r="C20" s="14">
        <f t="shared" si="14"/>
        <v>1863.8297872340431</v>
      </c>
      <c r="D20" s="14">
        <f t="shared" si="14"/>
        <v>1847.8723404255322</v>
      </c>
      <c r="E20" s="14">
        <f t="shared" si="14"/>
        <v>1831.9148936170216</v>
      </c>
      <c r="F20" s="14">
        <f t="shared" si="14"/>
        <v>1815.9574468085104</v>
      </c>
      <c r="G20" s="14">
        <f t="shared" si="14"/>
        <v>1800.0000000000005</v>
      </c>
      <c r="H20" s="14">
        <f t="shared" si="14"/>
        <v>1784.0425531914896</v>
      </c>
      <c r="I20" s="14">
        <f t="shared" si="14"/>
        <v>1768.085106382979</v>
      </c>
      <c r="J20" s="14">
        <f t="shared" si="14"/>
        <v>1752.127659574468</v>
      </c>
      <c r="K20" s="14">
        <f t="shared" si="14"/>
        <v>1736.1702127659578</v>
      </c>
      <c r="L20" s="14">
        <f t="shared" si="14"/>
        <v>1720.2127659574467</v>
      </c>
      <c r="M20" s="14">
        <f t="shared" si="14"/>
        <v>1704.2553191489362</v>
      </c>
      <c r="N20" s="14">
        <f t="shared" si="14"/>
        <v>1688.2978723404256</v>
      </c>
      <c r="O20" s="14">
        <f t="shared" si="14"/>
        <v>1672.3404255319151</v>
      </c>
      <c r="P20" s="14">
        <f t="shared" si="14"/>
        <v>1656.3829787234044</v>
      </c>
      <c r="Q20" s="14">
        <f t="shared" si="14"/>
        <v>1640.4255319148938</v>
      </c>
    </row>
    <row r="21" spans="1:17" ht="12.75">
      <c r="A21" s="11" t="s">
        <v>16</v>
      </c>
      <c r="B21" s="14">
        <f aca="true" t="shared" si="15" ref="B21:Q21">B3+B4*(B25-B20)</f>
        <v>4167.553191489362</v>
      </c>
      <c r="C21" s="14">
        <f t="shared" si="15"/>
        <v>4134.042553191492</v>
      </c>
      <c r="D21" s="14">
        <f t="shared" si="15"/>
        <v>4100.531914893618</v>
      </c>
      <c r="E21" s="14">
        <f t="shared" si="15"/>
        <v>4067.021276595746</v>
      </c>
      <c r="F21" s="14">
        <f t="shared" si="15"/>
        <v>4033.510638297872</v>
      </c>
      <c r="G21" s="14">
        <f t="shared" si="15"/>
        <v>4000.000000000002</v>
      </c>
      <c r="H21" s="14">
        <f t="shared" si="15"/>
        <v>3966.489361702128</v>
      </c>
      <c r="I21" s="14">
        <f t="shared" si="15"/>
        <v>3932.978723404256</v>
      </c>
      <c r="J21" s="14">
        <f t="shared" si="15"/>
        <v>3899.4680851063827</v>
      </c>
      <c r="K21" s="14">
        <f t="shared" si="15"/>
        <v>3865.9574468085116</v>
      </c>
      <c r="L21" s="14">
        <f t="shared" si="15"/>
        <v>3832.446808510638</v>
      </c>
      <c r="M21" s="14">
        <f t="shared" si="15"/>
        <v>3798.9361702127667</v>
      </c>
      <c r="N21" s="14">
        <f t="shared" si="15"/>
        <v>3765.425531914894</v>
      </c>
      <c r="O21" s="14">
        <f t="shared" si="15"/>
        <v>3731.9148936170222</v>
      </c>
      <c r="P21" s="14">
        <f t="shared" si="15"/>
        <v>3698.40425531915</v>
      </c>
      <c r="Q21" s="14">
        <f t="shared" si="15"/>
        <v>3664.8936170212774</v>
      </c>
    </row>
    <row r="22" spans="1:17" ht="12.75">
      <c r="A22" s="11" t="s">
        <v>17</v>
      </c>
      <c r="B22" s="14">
        <f aca="true" t="shared" si="16" ref="B22:Q22">B5-B6*B26</f>
        <v>1000</v>
      </c>
      <c r="C22" s="14">
        <f t="shared" si="16"/>
        <v>980</v>
      </c>
      <c r="D22" s="14">
        <f t="shared" si="16"/>
        <v>960</v>
      </c>
      <c r="E22" s="14">
        <f t="shared" si="16"/>
        <v>940</v>
      </c>
      <c r="F22" s="14">
        <f t="shared" si="16"/>
        <v>920</v>
      </c>
      <c r="G22" s="14">
        <f t="shared" si="16"/>
        <v>900</v>
      </c>
      <c r="H22" s="14">
        <f t="shared" si="16"/>
        <v>880</v>
      </c>
      <c r="I22" s="14">
        <f t="shared" si="16"/>
        <v>860</v>
      </c>
      <c r="J22" s="14">
        <f t="shared" si="16"/>
        <v>840</v>
      </c>
      <c r="K22" s="14">
        <f t="shared" si="16"/>
        <v>820</v>
      </c>
      <c r="L22" s="14">
        <f t="shared" si="16"/>
        <v>800</v>
      </c>
      <c r="M22" s="14">
        <f t="shared" si="16"/>
        <v>780</v>
      </c>
      <c r="N22" s="14">
        <f t="shared" si="16"/>
        <v>760</v>
      </c>
      <c r="O22" s="14">
        <f t="shared" si="16"/>
        <v>740</v>
      </c>
      <c r="P22" s="14">
        <f t="shared" si="16"/>
        <v>720</v>
      </c>
      <c r="Q22" s="14">
        <f t="shared" si="16"/>
        <v>700</v>
      </c>
    </row>
    <row r="23" spans="1:17" ht="12.75">
      <c r="A23" s="11" t="s">
        <v>8</v>
      </c>
      <c r="B23" s="14">
        <f aca="true" t="shared" si="17" ref="B23:Q23">B13</f>
        <v>1200</v>
      </c>
      <c r="C23" s="14">
        <f t="shared" si="17"/>
        <v>1200</v>
      </c>
      <c r="D23" s="14">
        <f t="shared" si="17"/>
        <v>1200</v>
      </c>
      <c r="E23" s="14">
        <f t="shared" si="17"/>
        <v>1200</v>
      </c>
      <c r="F23" s="14">
        <f t="shared" si="17"/>
        <v>1200</v>
      </c>
      <c r="G23" s="14">
        <f t="shared" si="17"/>
        <v>1200</v>
      </c>
      <c r="H23" s="14">
        <f t="shared" si="17"/>
        <v>1200</v>
      </c>
      <c r="I23" s="14">
        <f t="shared" si="17"/>
        <v>1200</v>
      </c>
      <c r="J23" s="14">
        <f t="shared" si="17"/>
        <v>1200</v>
      </c>
      <c r="K23" s="14">
        <f t="shared" si="17"/>
        <v>1200</v>
      </c>
      <c r="L23" s="14">
        <f t="shared" si="17"/>
        <v>1200</v>
      </c>
      <c r="M23" s="14">
        <f t="shared" si="17"/>
        <v>1200</v>
      </c>
      <c r="N23" s="14">
        <f t="shared" si="17"/>
        <v>1200</v>
      </c>
      <c r="O23" s="14">
        <f t="shared" si="17"/>
        <v>1200</v>
      </c>
      <c r="P23" s="14">
        <f t="shared" si="17"/>
        <v>1200</v>
      </c>
      <c r="Q23" s="14">
        <f t="shared" si="17"/>
        <v>1200</v>
      </c>
    </row>
    <row r="24" spans="1:17" ht="12.75">
      <c r="A24" s="11" t="s">
        <v>18</v>
      </c>
      <c r="B24" s="14">
        <f aca="true" t="shared" si="18" ref="B24:Q24">B7-B8*B25-B9*B26</f>
        <v>-101.59574468085111</v>
      </c>
      <c r="C24" s="14">
        <f t="shared" si="18"/>
        <v>-101.27659574468112</v>
      </c>
      <c r="D24" s="14">
        <f t="shared" si="18"/>
        <v>-100.95744680851078</v>
      </c>
      <c r="E24" s="14">
        <f t="shared" si="18"/>
        <v>-100.63829787234056</v>
      </c>
      <c r="F24" s="14">
        <f t="shared" si="18"/>
        <v>-100.31914893617011</v>
      </c>
      <c r="G24" s="14">
        <f t="shared" si="18"/>
        <v>-100.00000000000023</v>
      </c>
      <c r="H24" s="14">
        <f t="shared" si="18"/>
        <v>-99.68085106382989</v>
      </c>
      <c r="I24" s="14">
        <f t="shared" si="18"/>
        <v>-99.36170212765967</v>
      </c>
      <c r="J24" s="14">
        <f t="shared" si="18"/>
        <v>-99.04255319148933</v>
      </c>
      <c r="K24" s="14">
        <f t="shared" si="18"/>
        <v>-98.72340425531934</v>
      </c>
      <c r="L24" s="14">
        <f t="shared" si="18"/>
        <v>-98.40425531914889</v>
      </c>
      <c r="M24" s="14">
        <f t="shared" si="18"/>
        <v>-98.08510638297878</v>
      </c>
      <c r="N24" s="14">
        <f t="shared" si="18"/>
        <v>-97.76595744680856</v>
      </c>
      <c r="O24" s="14">
        <f t="shared" si="18"/>
        <v>-97.44680851063843</v>
      </c>
      <c r="P24" s="14">
        <f t="shared" si="18"/>
        <v>-97.12765957446821</v>
      </c>
      <c r="Q24" s="14">
        <f t="shared" si="18"/>
        <v>-96.808510638298</v>
      </c>
    </row>
    <row r="25" spans="1:17" ht="12.75">
      <c r="A25" s="11" t="s">
        <v>32</v>
      </c>
      <c r="B25" s="16">
        <f aca="true" t="shared" si="19" ref="B25:Q25">B21+B22+B23+B24</f>
        <v>6265.95744680851</v>
      </c>
      <c r="C25" s="16">
        <f t="shared" si="19"/>
        <v>6212.765957446811</v>
      </c>
      <c r="D25" s="16">
        <f t="shared" si="19"/>
        <v>6159.574468085107</v>
      </c>
      <c r="E25" s="16">
        <f t="shared" si="19"/>
        <v>6106.382978723405</v>
      </c>
      <c r="F25" s="16">
        <f t="shared" si="19"/>
        <v>6053.191489361702</v>
      </c>
      <c r="G25" s="16">
        <f t="shared" si="19"/>
        <v>6000.000000000002</v>
      </c>
      <c r="H25" s="16">
        <f t="shared" si="19"/>
        <v>5946.808510638298</v>
      </c>
      <c r="I25" s="16">
        <f t="shared" si="19"/>
        <v>5893.6170212765965</v>
      </c>
      <c r="J25" s="16">
        <f t="shared" si="19"/>
        <v>5840.425531914892</v>
      </c>
      <c r="K25" s="16">
        <f t="shared" si="19"/>
        <v>5787.234042553193</v>
      </c>
      <c r="L25" s="16">
        <f t="shared" si="19"/>
        <v>5734.04255319149</v>
      </c>
      <c r="M25" s="16">
        <f t="shared" si="19"/>
        <v>5680.851063829788</v>
      </c>
      <c r="N25" s="16">
        <f t="shared" si="19"/>
        <v>5627.659574468085</v>
      </c>
      <c r="O25" s="16">
        <f t="shared" si="19"/>
        <v>5574.468085106384</v>
      </c>
      <c r="P25" s="16">
        <f t="shared" si="19"/>
        <v>5521.276595744682</v>
      </c>
      <c r="Q25" s="16">
        <f t="shared" si="19"/>
        <v>5468.08510638298</v>
      </c>
    </row>
    <row r="26" spans="1:17" s="1" customFormat="1" ht="12.75">
      <c r="A26" s="15" t="s">
        <v>21</v>
      </c>
      <c r="B26" s="17">
        <v>0</v>
      </c>
      <c r="C26" s="17">
        <f aca="true" t="shared" si="20" ref="C26:Q26">B26+0.01</f>
        <v>0.01</v>
      </c>
      <c r="D26" s="17">
        <f t="shared" si="20"/>
        <v>0.02</v>
      </c>
      <c r="E26" s="17">
        <f t="shared" si="20"/>
        <v>0.03</v>
      </c>
      <c r="F26" s="17">
        <f t="shared" si="20"/>
        <v>0.04</v>
      </c>
      <c r="G26" s="17">
        <f t="shared" si="20"/>
        <v>0.05</v>
      </c>
      <c r="H26" s="17">
        <f t="shared" si="20"/>
        <v>0.060000000000000005</v>
      </c>
      <c r="I26" s="17">
        <f t="shared" si="20"/>
        <v>0.07</v>
      </c>
      <c r="J26" s="17">
        <f t="shared" si="20"/>
        <v>0.08</v>
      </c>
      <c r="K26" s="17">
        <f t="shared" si="20"/>
        <v>0.09</v>
      </c>
      <c r="L26" s="17">
        <f t="shared" si="20"/>
        <v>0.09999999999999999</v>
      </c>
      <c r="M26" s="17">
        <f t="shared" si="20"/>
        <v>0.10999999999999999</v>
      </c>
      <c r="N26" s="17">
        <f t="shared" si="20"/>
        <v>0.11999999999999998</v>
      </c>
      <c r="O26" s="17">
        <f t="shared" si="20"/>
        <v>0.12999999999999998</v>
      </c>
      <c r="P26" s="17">
        <f t="shared" si="20"/>
        <v>0.13999999999999999</v>
      </c>
      <c r="Q26" s="17">
        <f t="shared" si="20"/>
        <v>0.15</v>
      </c>
    </row>
    <row r="27" spans="1:17" ht="12.75">
      <c r="A27" s="11" t="s">
        <v>22</v>
      </c>
      <c r="B27" s="17">
        <f aca="true" t="shared" si="21" ref="B27:Q27">(B10*B25-(B16/B18))/B11</f>
        <v>0.09190106382978717</v>
      </c>
      <c r="C27" s="17">
        <f t="shared" si="21"/>
        <v>0.08348085106383007</v>
      </c>
      <c r="D27" s="17">
        <f t="shared" si="21"/>
        <v>0.0750606382978724</v>
      </c>
      <c r="E27" s="17">
        <f t="shared" si="21"/>
        <v>0.06664042553191507</v>
      </c>
      <c r="F27" s="17">
        <f t="shared" si="21"/>
        <v>0.0582202127659574</v>
      </c>
      <c r="G27" s="17">
        <f t="shared" si="21"/>
        <v>0.049800000000000295</v>
      </c>
      <c r="H27" s="17">
        <f t="shared" si="21"/>
        <v>0.04137978723404251</v>
      </c>
      <c r="I27" s="17">
        <f t="shared" si="21"/>
        <v>0.03295957446808518</v>
      </c>
      <c r="J27" s="17">
        <f t="shared" si="21"/>
        <v>0.024539361702127394</v>
      </c>
      <c r="K27" s="17">
        <f t="shared" si="21"/>
        <v>0.016119148936170405</v>
      </c>
      <c r="L27" s="17">
        <f t="shared" si="21"/>
        <v>0.007698936170212846</v>
      </c>
      <c r="M27" s="17">
        <f t="shared" si="21"/>
        <v>-0.0007212765957445982</v>
      </c>
      <c r="N27" s="17">
        <f t="shared" si="21"/>
        <v>-0.009141489361702157</v>
      </c>
      <c r="O27" s="17">
        <f t="shared" si="21"/>
        <v>-0.017561702127659375</v>
      </c>
      <c r="P27" s="17">
        <f t="shared" si="21"/>
        <v>-0.025981914893616932</v>
      </c>
      <c r="Q27" s="17">
        <f t="shared" si="21"/>
        <v>-0.03440212765957438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97" zoomScaleNormal="97" workbookViewId="0" topLeftCell="A1">
      <selection activeCell="A1" sqref="A1"/>
    </sheetView>
  </sheetViews>
  <sheetFormatPr defaultColWidth="9.33203125" defaultRowHeight="12.75"/>
  <cols>
    <col min="1" max="1" width="12.16015625" style="4" customWidth="1"/>
    <col min="2" max="16384" width="8.16015625" style="4" customWidth="1"/>
  </cols>
  <sheetData>
    <row r="1" spans="1:18" ht="12.75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6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6" t="s">
        <v>1</v>
      </c>
      <c r="B3" s="3">
        <v>220</v>
      </c>
      <c r="C3" s="3">
        <v>220</v>
      </c>
      <c r="D3" s="3">
        <v>220</v>
      </c>
      <c r="E3" s="3">
        <v>220</v>
      </c>
      <c r="F3" s="3">
        <v>220</v>
      </c>
      <c r="G3" s="3">
        <v>220</v>
      </c>
      <c r="H3" s="3">
        <v>220</v>
      </c>
      <c r="I3" s="3">
        <v>220</v>
      </c>
      <c r="J3" s="3">
        <v>220</v>
      </c>
      <c r="K3" s="3">
        <v>220</v>
      </c>
      <c r="L3" s="3">
        <v>220</v>
      </c>
      <c r="M3" s="3">
        <v>220</v>
      </c>
      <c r="N3" s="3">
        <v>220</v>
      </c>
      <c r="O3" s="3">
        <v>220</v>
      </c>
      <c r="P3" s="3">
        <v>220</v>
      </c>
      <c r="Q3" s="3">
        <v>220</v>
      </c>
      <c r="R3" s="3">
        <v>220</v>
      </c>
    </row>
    <row r="4" spans="1:18" ht="12.75">
      <c r="A4" s="6" t="s">
        <v>2</v>
      </c>
      <c r="B4" s="3">
        <v>0.9</v>
      </c>
      <c r="C4" s="3">
        <v>0.9</v>
      </c>
      <c r="D4" s="3">
        <v>0.9</v>
      </c>
      <c r="E4" s="3">
        <v>0.9</v>
      </c>
      <c r="F4" s="3">
        <v>0.9</v>
      </c>
      <c r="G4" s="3">
        <v>0.9</v>
      </c>
      <c r="H4" s="3">
        <v>0.9</v>
      </c>
      <c r="I4" s="3">
        <v>0.9</v>
      </c>
      <c r="J4" s="3">
        <v>0.9</v>
      </c>
      <c r="K4" s="3">
        <v>0.9</v>
      </c>
      <c r="L4" s="3">
        <v>0.9</v>
      </c>
      <c r="M4" s="3">
        <v>0.9</v>
      </c>
      <c r="N4" s="3">
        <v>0.9</v>
      </c>
      <c r="O4" s="3">
        <v>0.9</v>
      </c>
      <c r="P4" s="3">
        <v>0.9</v>
      </c>
      <c r="Q4" s="3">
        <v>0.9</v>
      </c>
      <c r="R4" s="3">
        <v>0.9</v>
      </c>
    </row>
    <row r="5" spans="1:18" ht="12.75">
      <c r="A5" s="6" t="s">
        <v>3</v>
      </c>
      <c r="B5" s="3">
        <v>1000</v>
      </c>
      <c r="C5" s="3">
        <v>1000</v>
      </c>
      <c r="D5" s="3">
        <v>1000</v>
      </c>
      <c r="E5" s="3">
        <v>1000</v>
      </c>
      <c r="F5" s="3">
        <v>1000</v>
      </c>
      <c r="G5" s="3">
        <v>1000</v>
      </c>
      <c r="H5" s="3">
        <v>1000</v>
      </c>
      <c r="I5" s="3">
        <v>1000</v>
      </c>
      <c r="J5" s="3">
        <v>1000</v>
      </c>
      <c r="K5" s="3">
        <v>1000</v>
      </c>
      <c r="L5" s="3">
        <v>1000</v>
      </c>
      <c r="M5" s="3">
        <v>1000</v>
      </c>
      <c r="N5" s="3">
        <v>1000</v>
      </c>
      <c r="O5" s="3">
        <v>1000</v>
      </c>
      <c r="P5" s="3">
        <v>1000</v>
      </c>
      <c r="Q5" s="3">
        <v>1000</v>
      </c>
      <c r="R5" s="3">
        <v>1000</v>
      </c>
    </row>
    <row r="6" spans="1:18" ht="12.75">
      <c r="A6" s="6" t="s">
        <v>4</v>
      </c>
      <c r="B6" s="3">
        <v>2000</v>
      </c>
      <c r="C6" s="3">
        <v>2000</v>
      </c>
      <c r="D6" s="3">
        <v>2000</v>
      </c>
      <c r="E6" s="3">
        <v>2000</v>
      </c>
      <c r="F6" s="3">
        <v>2000</v>
      </c>
      <c r="G6" s="3">
        <v>2000</v>
      </c>
      <c r="H6" s="3">
        <v>2000</v>
      </c>
      <c r="I6" s="3">
        <v>2000</v>
      </c>
      <c r="J6" s="3">
        <v>2000</v>
      </c>
      <c r="K6" s="3">
        <v>2000</v>
      </c>
      <c r="L6" s="3">
        <v>2000</v>
      </c>
      <c r="M6" s="3">
        <v>2000</v>
      </c>
      <c r="N6" s="3">
        <v>2000</v>
      </c>
      <c r="O6" s="3">
        <v>2000</v>
      </c>
      <c r="P6" s="3">
        <v>2000</v>
      </c>
      <c r="Q6" s="3">
        <v>2000</v>
      </c>
      <c r="R6" s="3">
        <v>2000</v>
      </c>
    </row>
    <row r="7" spans="1:18" ht="12.75">
      <c r="A7" s="6" t="s">
        <v>5</v>
      </c>
      <c r="B7" s="3">
        <v>525</v>
      </c>
      <c r="C7" s="3">
        <v>525</v>
      </c>
      <c r="D7" s="3">
        <v>525</v>
      </c>
      <c r="E7" s="3">
        <v>525</v>
      </c>
      <c r="F7" s="3">
        <v>525</v>
      </c>
      <c r="G7" s="3">
        <v>525</v>
      </c>
      <c r="H7" s="3">
        <v>525</v>
      </c>
      <c r="I7" s="3">
        <v>525</v>
      </c>
      <c r="J7" s="3">
        <v>525</v>
      </c>
      <c r="K7" s="3">
        <v>525</v>
      </c>
      <c r="L7" s="3">
        <v>525</v>
      </c>
      <c r="M7" s="3">
        <v>525</v>
      </c>
      <c r="N7" s="3">
        <v>525</v>
      </c>
      <c r="O7" s="3">
        <v>525</v>
      </c>
      <c r="P7" s="3">
        <v>525</v>
      </c>
      <c r="Q7" s="3">
        <v>525</v>
      </c>
      <c r="R7" s="3">
        <v>525</v>
      </c>
    </row>
    <row r="8" spans="1:18" ht="12.75">
      <c r="A8" s="6" t="s">
        <v>6</v>
      </c>
      <c r="B8" s="3">
        <v>0.1</v>
      </c>
      <c r="C8" s="3">
        <v>0.1</v>
      </c>
      <c r="D8" s="3">
        <v>0.1</v>
      </c>
      <c r="E8" s="3">
        <v>0.1</v>
      </c>
      <c r="F8" s="3">
        <v>0.1</v>
      </c>
      <c r="G8" s="3">
        <v>0.1</v>
      </c>
      <c r="H8" s="3">
        <v>0.1</v>
      </c>
      <c r="I8" s="3">
        <v>0.1</v>
      </c>
      <c r="J8" s="3">
        <v>0.1</v>
      </c>
      <c r="K8" s="3">
        <v>0.1</v>
      </c>
      <c r="L8" s="3">
        <v>0.1</v>
      </c>
      <c r="M8" s="3">
        <v>0.1</v>
      </c>
      <c r="N8" s="3">
        <v>0.1</v>
      </c>
      <c r="O8" s="3">
        <v>0.1</v>
      </c>
      <c r="P8" s="3">
        <v>0.1</v>
      </c>
      <c r="Q8" s="3">
        <v>0.1</v>
      </c>
      <c r="R8" s="3">
        <v>0.1</v>
      </c>
    </row>
    <row r="9" spans="1:18" ht="12.75">
      <c r="A9" s="6" t="s">
        <v>7</v>
      </c>
      <c r="B9" s="3">
        <v>500</v>
      </c>
      <c r="C9" s="3">
        <v>500</v>
      </c>
      <c r="D9" s="3">
        <v>500</v>
      </c>
      <c r="E9" s="3">
        <v>500</v>
      </c>
      <c r="F9" s="3">
        <v>500</v>
      </c>
      <c r="G9" s="3">
        <v>500</v>
      </c>
      <c r="H9" s="3">
        <v>500</v>
      </c>
      <c r="I9" s="3">
        <v>500</v>
      </c>
      <c r="J9" s="3">
        <v>500</v>
      </c>
      <c r="K9" s="3">
        <v>500</v>
      </c>
      <c r="L9" s="3">
        <v>500</v>
      </c>
      <c r="M9" s="3">
        <v>500</v>
      </c>
      <c r="N9" s="3">
        <v>500</v>
      </c>
      <c r="O9" s="3">
        <v>500</v>
      </c>
      <c r="P9" s="3">
        <v>500</v>
      </c>
      <c r="Q9" s="3">
        <v>500</v>
      </c>
      <c r="R9" s="3">
        <v>500</v>
      </c>
    </row>
    <row r="10" spans="1:18" ht="12.75">
      <c r="A10" s="6" t="s">
        <v>10</v>
      </c>
      <c r="B10" s="3">
        <v>0.1583</v>
      </c>
      <c r="C10" s="3">
        <v>0.1583</v>
      </c>
      <c r="D10" s="3">
        <v>0.1583</v>
      </c>
      <c r="E10" s="3">
        <v>0.1583</v>
      </c>
      <c r="F10" s="3">
        <v>0.1583</v>
      </c>
      <c r="G10" s="3">
        <v>0.1583</v>
      </c>
      <c r="H10" s="3">
        <v>0.1583</v>
      </c>
      <c r="I10" s="3">
        <v>0.1583</v>
      </c>
      <c r="J10" s="3">
        <v>0.1583</v>
      </c>
      <c r="K10" s="3">
        <v>0.1583</v>
      </c>
      <c r="L10" s="3">
        <v>0.1583</v>
      </c>
      <c r="M10" s="3">
        <v>0.1583</v>
      </c>
      <c r="N10" s="3">
        <v>0.1583</v>
      </c>
      <c r="O10" s="3">
        <v>0.1583</v>
      </c>
      <c r="P10" s="3">
        <v>0.1583</v>
      </c>
      <c r="Q10" s="3">
        <v>0.1583</v>
      </c>
      <c r="R10" s="3">
        <v>0.1583</v>
      </c>
    </row>
    <row r="11" spans="1:18" ht="12.75">
      <c r="A11" s="6" t="s">
        <v>11</v>
      </c>
      <c r="B11" s="3">
        <v>1000</v>
      </c>
      <c r="C11" s="3">
        <v>1000</v>
      </c>
      <c r="D11" s="3">
        <v>1000</v>
      </c>
      <c r="E11" s="3">
        <v>1000</v>
      </c>
      <c r="F11" s="3">
        <v>1000</v>
      </c>
      <c r="G11" s="3">
        <v>1000</v>
      </c>
      <c r="H11" s="3">
        <v>1000</v>
      </c>
      <c r="I11" s="3">
        <v>1000</v>
      </c>
      <c r="J11" s="3">
        <v>1000</v>
      </c>
      <c r="K11" s="3">
        <v>1000</v>
      </c>
      <c r="L11" s="3">
        <v>1000</v>
      </c>
      <c r="M11" s="3">
        <v>1000</v>
      </c>
      <c r="N11" s="3">
        <v>1000</v>
      </c>
      <c r="O11" s="3">
        <v>1000</v>
      </c>
      <c r="P11" s="3">
        <v>1000</v>
      </c>
      <c r="Q11" s="3">
        <v>1000</v>
      </c>
      <c r="R11" s="3">
        <v>1000</v>
      </c>
    </row>
    <row r="12" spans="1:18" ht="12.75">
      <c r="A12" s="7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6" t="s">
        <v>8</v>
      </c>
      <c r="B13" s="3">
        <v>1200</v>
      </c>
      <c r="C13" s="3">
        <v>1200</v>
      </c>
      <c r="D13" s="3">
        <v>1200</v>
      </c>
      <c r="E13" s="3">
        <v>1200</v>
      </c>
      <c r="F13" s="3">
        <v>1200</v>
      </c>
      <c r="G13" s="3">
        <v>1200</v>
      </c>
      <c r="H13" s="3">
        <v>1200</v>
      </c>
      <c r="I13" s="3">
        <v>1200</v>
      </c>
      <c r="J13" s="3">
        <v>1200</v>
      </c>
      <c r="K13" s="3">
        <v>1200</v>
      </c>
      <c r="L13" s="3">
        <v>1200</v>
      </c>
      <c r="M13" s="3">
        <v>1200</v>
      </c>
      <c r="N13" s="3">
        <v>1200</v>
      </c>
      <c r="O13" s="3">
        <v>1200</v>
      </c>
      <c r="P13" s="3">
        <v>1200</v>
      </c>
      <c r="Q13" s="3">
        <v>1200</v>
      </c>
      <c r="R13" s="3">
        <v>1200</v>
      </c>
    </row>
    <row r="14" spans="1:18" ht="14.25">
      <c r="A14" s="6" t="s">
        <v>40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 ht="12.75">
      <c r="A15" s="6" t="s">
        <v>9</v>
      </c>
      <c r="B15" s="3">
        <v>0.3</v>
      </c>
      <c r="C15" s="3">
        <v>0.3</v>
      </c>
      <c r="D15" s="3">
        <v>0.3</v>
      </c>
      <c r="E15" s="3">
        <v>0.3</v>
      </c>
      <c r="F15" s="3">
        <v>0.3</v>
      </c>
      <c r="G15" s="3">
        <v>0.3</v>
      </c>
      <c r="H15" s="3">
        <v>0.3</v>
      </c>
      <c r="I15" s="3">
        <v>0.3</v>
      </c>
      <c r="J15" s="3">
        <v>0.3</v>
      </c>
      <c r="K15" s="3">
        <v>0.3</v>
      </c>
      <c r="L15" s="3">
        <v>0.3</v>
      </c>
      <c r="M15" s="3">
        <v>0.3</v>
      </c>
      <c r="N15" s="3">
        <v>0.3</v>
      </c>
      <c r="O15" s="3">
        <v>0.3</v>
      </c>
      <c r="P15" s="3">
        <v>0.3</v>
      </c>
      <c r="Q15" s="3">
        <v>0.3</v>
      </c>
      <c r="R15" s="3">
        <v>0.3</v>
      </c>
    </row>
    <row r="16" spans="1:18" ht="12.75">
      <c r="A16" s="6" t="s">
        <v>12</v>
      </c>
      <c r="B16" s="3">
        <v>900</v>
      </c>
      <c r="C16" s="3">
        <v>900</v>
      </c>
      <c r="D16" s="3">
        <v>900</v>
      </c>
      <c r="E16" s="3">
        <v>900</v>
      </c>
      <c r="F16" s="3">
        <v>900</v>
      </c>
      <c r="G16" s="3">
        <v>900</v>
      </c>
      <c r="H16" s="3">
        <v>900</v>
      </c>
      <c r="I16" s="3">
        <v>900</v>
      </c>
      <c r="J16" s="3">
        <v>900</v>
      </c>
      <c r="K16" s="3">
        <v>900</v>
      </c>
      <c r="L16" s="3">
        <v>900</v>
      </c>
      <c r="M16" s="3">
        <v>900</v>
      </c>
      <c r="N16" s="3">
        <v>900</v>
      </c>
      <c r="O16" s="3">
        <v>900</v>
      </c>
      <c r="P16" s="3">
        <v>900</v>
      </c>
      <c r="Q16" s="3">
        <v>900</v>
      </c>
      <c r="R16" s="3">
        <v>900</v>
      </c>
    </row>
    <row r="17" spans="1:18" ht="13.5">
      <c r="A17" s="8" t="s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6" t="s">
        <v>15</v>
      </c>
      <c r="B18" s="9">
        <f>B14+B15*B23</f>
        <v>1692.632459398369</v>
      </c>
      <c r="C18" s="9">
        <f aca="true" t="shared" si="0" ref="C18:O18">C14+C15*C23</f>
        <v>1698.4770681364487</v>
      </c>
      <c r="D18" s="9">
        <f t="shared" si="0"/>
        <v>1704.4242138699335</v>
      </c>
      <c r="E18" s="9">
        <f t="shared" si="0"/>
        <v>1710.4766188199399</v>
      </c>
      <c r="F18" s="9">
        <f t="shared" si="0"/>
        <v>1716.6371024297675</v>
      </c>
      <c r="G18" s="9">
        <f t="shared" si="0"/>
        <v>1722.9085857442774</v>
      </c>
      <c r="H18" s="9">
        <f t="shared" si="0"/>
        <v>1729.2940960281417</v>
      </c>
      <c r="I18" s="9">
        <f t="shared" si="0"/>
        <v>1735.7967716383157</v>
      </c>
      <c r="J18" s="9">
        <f t="shared" si="0"/>
        <v>1742.4198671671963</v>
      </c>
      <c r="K18" s="9">
        <f t="shared" si="0"/>
        <v>1749.1667588741868</v>
      </c>
      <c r="L18" s="9">
        <f t="shared" si="0"/>
        <v>1756.0409504247054</v>
      </c>
      <c r="M18" s="9">
        <f t="shared" si="0"/>
        <v>1763.046078957139</v>
      </c>
      <c r="N18" s="9">
        <f t="shared" si="0"/>
        <v>1770.1859214998112</v>
      </c>
      <c r="O18" s="9">
        <f t="shared" si="0"/>
        <v>1777.464401761759</v>
      </c>
      <c r="P18" s="9">
        <f>P14+P15*P23</f>
        <v>1784.8855973229608</v>
      </c>
      <c r="Q18" s="9">
        <f>Q14+Q15*Q23</f>
        <v>1792.4537472517104</v>
      </c>
      <c r="R18" s="9">
        <f>R14+R15*R23</f>
        <v>1800.1732601790357</v>
      </c>
    </row>
    <row r="19" spans="1:18" ht="12.75">
      <c r="A19" s="6" t="s">
        <v>16</v>
      </c>
      <c r="B19" s="9">
        <f>B3+B4*(B23-B18)</f>
        <v>3774.5281647365755</v>
      </c>
      <c r="C19" s="9">
        <f aca="true" t="shared" si="1" ref="C19:O19">C3+C4*(C23-C18)</f>
        <v>3786.801843086542</v>
      </c>
      <c r="D19" s="9">
        <f t="shared" si="1"/>
        <v>3799.29084912686</v>
      </c>
      <c r="E19" s="9">
        <f t="shared" si="1"/>
        <v>3812.0008995218736</v>
      </c>
      <c r="F19" s="9">
        <f t="shared" si="1"/>
        <v>3824.9379151025123</v>
      </c>
      <c r="G19" s="9">
        <f t="shared" si="1"/>
        <v>3838.108030062983</v>
      </c>
      <c r="H19" s="9">
        <f t="shared" si="1"/>
        <v>3851.5176016590976</v>
      </c>
      <c r="I19" s="9">
        <f t="shared" si="1"/>
        <v>3865.173220440463</v>
      </c>
      <c r="J19" s="9">
        <f t="shared" si="1"/>
        <v>3879.0817210511123</v>
      </c>
      <c r="K19" s="9">
        <f t="shared" si="1"/>
        <v>3893.2501936357926</v>
      </c>
      <c r="L19" s="9">
        <f t="shared" si="1"/>
        <v>3907.6859958918817</v>
      </c>
      <c r="M19" s="9">
        <f t="shared" si="1"/>
        <v>3922.396765809992</v>
      </c>
      <c r="N19" s="9">
        <f t="shared" si="1"/>
        <v>3937.390435149604</v>
      </c>
      <c r="O19" s="9">
        <f t="shared" si="1"/>
        <v>3952.675243699694</v>
      </c>
      <c r="P19" s="9">
        <f>P3+P4*(P23-P18)</f>
        <v>3968.2597543782176</v>
      </c>
      <c r="Q19" s="9">
        <f>Q3+Q4*(Q23-Q18)</f>
        <v>3984.1528692285924</v>
      </c>
      <c r="R19" s="9">
        <f>R3+R4*(R23-R18)</f>
        <v>4000.3638463759753</v>
      </c>
    </row>
    <row r="20" spans="1:18" ht="12.75">
      <c r="A20" s="6" t="s">
        <v>17</v>
      </c>
      <c r="B20" s="9">
        <f>B5-B6*B24</f>
        <v>765.4326824459558</v>
      </c>
      <c r="C20" s="9">
        <f aca="true" t="shared" si="2" ref="C20:O20">C5-C6*C24</f>
        <v>772.7579253976826</v>
      </c>
      <c r="D20" s="9">
        <f t="shared" si="2"/>
        <v>780.2116813836496</v>
      </c>
      <c r="E20" s="9">
        <f t="shared" si="2"/>
        <v>787.7973622543248</v>
      </c>
      <c r="F20" s="9">
        <f t="shared" si="2"/>
        <v>795.5185017119759</v>
      </c>
      <c r="G20" s="9">
        <f t="shared" si="2"/>
        <v>803.3787607994943</v>
      </c>
      <c r="H20" s="9">
        <f t="shared" si="2"/>
        <v>811.3819336886042</v>
      </c>
      <c r="I20" s="9">
        <f t="shared" si="2"/>
        <v>819.5319537866885</v>
      </c>
      <c r="J20" s="9">
        <f t="shared" si="2"/>
        <v>827.8329001828859</v>
      </c>
      <c r="K20" s="9">
        <f t="shared" si="2"/>
        <v>836.2890044556475</v>
      </c>
      <c r="L20" s="9">
        <f t="shared" si="2"/>
        <v>844.904657865631</v>
      </c>
      <c r="M20" s="9">
        <f t="shared" si="2"/>
        <v>853.684418959614</v>
      </c>
      <c r="N20" s="9">
        <f t="shared" si="2"/>
        <v>862.6330216130971</v>
      </c>
      <c r="O20" s="9">
        <f t="shared" si="2"/>
        <v>871.7553835414046</v>
      </c>
      <c r="P20" s="9">
        <f>P5-P6*P24</f>
        <v>881.0566153114435</v>
      </c>
      <c r="Q20" s="9">
        <f>Q5-Q6*Q24</f>
        <v>890.5420298888107</v>
      </c>
      <c r="R20" s="9">
        <f>R5-R6*R24</f>
        <v>900.2171527577248</v>
      </c>
    </row>
    <row r="21" spans="1:18" ht="12.75">
      <c r="A21" s="6" t="s">
        <v>8</v>
      </c>
      <c r="B21" s="9">
        <f>B13</f>
        <v>1200</v>
      </c>
      <c r="C21" s="9">
        <f aca="true" t="shared" si="3" ref="C21:O21">C13</f>
        <v>1200</v>
      </c>
      <c r="D21" s="9">
        <f t="shared" si="3"/>
        <v>1200</v>
      </c>
      <c r="E21" s="9">
        <f t="shared" si="3"/>
        <v>1200</v>
      </c>
      <c r="F21" s="9">
        <f t="shared" si="3"/>
        <v>1200</v>
      </c>
      <c r="G21" s="9">
        <f t="shared" si="3"/>
        <v>1200</v>
      </c>
      <c r="H21" s="9">
        <f t="shared" si="3"/>
        <v>1200</v>
      </c>
      <c r="I21" s="9">
        <f t="shared" si="3"/>
        <v>1200</v>
      </c>
      <c r="J21" s="9">
        <f t="shared" si="3"/>
        <v>1200</v>
      </c>
      <c r="K21" s="9">
        <f t="shared" si="3"/>
        <v>1200</v>
      </c>
      <c r="L21" s="9">
        <f t="shared" si="3"/>
        <v>1200</v>
      </c>
      <c r="M21" s="9">
        <f t="shared" si="3"/>
        <v>1200</v>
      </c>
      <c r="N21" s="9">
        <f t="shared" si="3"/>
        <v>1200</v>
      </c>
      <c r="O21" s="9">
        <f t="shared" si="3"/>
        <v>1200</v>
      </c>
      <c r="P21" s="9">
        <f>P13</f>
        <v>1200</v>
      </c>
      <c r="Q21" s="9">
        <f>Q13</f>
        <v>1200</v>
      </c>
      <c r="R21" s="9">
        <f>R13</f>
        <v>1200</v>
      </c>
    </row>
    <row r="22" spans="1:18" ht="12.75">
      <c r="A22" s="6" t="s">
        <v>18</v>
      </c>
      <c r="B22" s="9">
        <f>B7-B8*B23-B9*B24</f>
        <v>-97.85264918796747</v>
      </c>
      <c r="C22" s="9">
        <f aca="true" t="shared" si="4" ref="C22:O22">C7-C8*C23-C9*C24</f>
        <v>-97.96954136272888</v>
      </c>
      <c r="D22" s="9">
        <f t="shared" si="4"/>
        <v>-98.08848427739872</v>
      </c>
      <c r="E22" s="9">
        <f t="shared" si="4"/>
        <v>-98.20953237639873</v>
      </c>
      <c r="F22" s="9">
        <f t="shared" si="4"/>
        <v>-98.33274204859532</v>
      </c>
      <c r="G22" s="9">
        <f t="shared" si="4"/>
        <v>-98.45817171488562</v>
      </c>
      <c r="H22" s="9">
        <f t="shared" si="4"/>
        <v>-98.58588192056283</v>
      </c>
      <c r="I22" s="9">
        <f t="shared" si="4"/>
        <v>-98.7159354327664</v>
      </c>
      <c r="J22" s="9">
        <f t="shared" si="4"/>
        <v>-98.84839734334395</v>
      </c>
      <c r="K22" s="9">
        <f t="shared" si="4"/>
        <v>-98.9833351774837</v>
      </c>
      <c r="L22" s="9">
        <f t="shared" si="4"/>
        <v>-99.12081900849415</v>
      </c>
      <c r="M22" s="9">
        <f t="shared" si="4"/>
        <v>-99.26092157914286</v>
      </c>
      <c r="N22" s="9">
        <f t="shared" si="4"/>
        <v>-99.40371842999622</v>
      </c>
      <c r="O22" s="9">
        <f t="shared" si="4"/>
        <v>-99.54928803523524</v>
      </c>
      <c r="P22" s="9">
        <f>P7-P8*P23-P9*P24</f>
        <v>-99.69771194645938</v>
      </c>
      <c r="Q22" s="9">
        <f>Q7-Q8*Q23-Q9*Q24</f>
        <v>-99.8490749450342</v>
      </c>
      <c r="R22" s="9">
        <f>R7-R8*R23-R9*R24</f>
        <v>-100.00346520358073</v>
      </c>
    </row>
    <row r="23" spans="1:18" ht="12.75">
      <c r="A23" s="6" t="s">
        <v>32</v>
      </c>
      <c r="B23" s="19">
        <f>B19+B20+B21+B22</f>
        <v>5642.108197994564</v>
      </c>
      <c r="C23" s="19">
        <f aca="true" t="shared" si="5" ref="C23:O23">C19+C20+C21+C22</f>
        <v>5661.590227121495</v>
      </c>
      <c r="D23" s="19">
        <f t="shared" si="5"/>
        <v>5681.414046233112</v>
      </c>
      <c r="E23" s="19">
        <f t="shared" si="5"/>
        <v>5701.588729399799</v>
      </c>
      <c r="F23" s="19">
        <f t="shared" si="5"/>
        <v>5722.123674765892</v>
      </c>
      <c r="G23" s="19">
        <f t="shared" si="5"/>
        <v>5743.028619147592</v>
      </c>
      <c r="H23" s="19">
        <f t="shared" si="5"/>
        <v>5764.313653427139</v>
      </c>
      <c r="I23" s="19">
        <f t="shared" si="5"/>
        <v>5785.9892387943855</v>
      </c>
      <c r="J23" s="19">
        <f t="shared" si="5"/>
        <v>5808.066223890654</v>
      </c>
      <c r="K23" s="19">
        <f t="shared" si="5"/>
        <v>5830.555862913956</v>
      </c>
      <c r="L23" s="19">
        <f t="shared" si="5"/>
        <v>5853.469834749018</v>
      </c>
      <c r="M23" s="19">
        <f t="shared" si="5"/>
        <v>5876.820263190463</v>
      </c>
      <c r="N23" s="19">
        <f t="shared" si="5"/>
        <v>5900.619738332705</v>
      </c>
      <c r="O23" s="19">
        <f t="shared" si="5"/>
        <v>5924.881339205864</v>
      </c>
      <c r="P23" s="19">
        <f>P19+P20+P21+P22</f>
        <v>5949.618657743202</v>
      </c>
      <c r="Q23" s="19">
        <f>Q19+Q20+Q21+Q22</f>
        <v>5974.845824172369</v>
      </c>
      <c r="R23" s="19">
        <f>R19+R20+R21+R22</f>
        <v>6000.577533930119</v>
      </c>
    </row>
    <row r="24" spans="1:18" ht="12.75">
      <c r="A24" s="6" t="s">
        <v>33</v>
      </c>
      <c r="B24" s="10">
        <f>(B10*B23-(B16/B25))/B11</f>
        <v>0.11728365877702208</v>
      </c>
      <c r="C24" s="10">
        <f aca="true" t="shared" si="6" ref="C24:O24">(C10*C23-(C16/C25))/C11</f>
        <v>0.1136210373011587</v>
      </c>
      <c r="D24" s="10">
        <f t="shared" si="6"/>
        <v>0.10989415930817517</v>
      </c>
      <c r="E24" s="10">
        <f t="shared" si="6"/>
        <v>0.10610131887283762</v>
      </c>
      <c r="F24" s="10">
        <f t="shared" si="6"/>
        <v>0.10224074914401206</v>
      </c>
      <c r="G24" s="10">
        <f t="shared" si="6"/>
        <v>0.09831061960025284</v>
      </c>
      <c r="H24" s="10">
        <f t="shared" si="6"/>
        <v>0.09430903315569787</v>
      </c>
      <c r="I24" s="10">
        <f t="shared" si="6"/>
        <v>0.09023402310665574</v>
      </c>
      <c r="J24" s="10">
        <f t="shared" si="6"/>
        <v>0.08608354990855707</v>
      </c>
      <c r="K24" s="10">
        <f t="shared" si="6"/>
        <v>0.08185549777217625</v>
      </c>
      <c r="L24" s="10">
        <f t="shared" si="6"/>
        <v>0.07754767106718452</v>
      </c>
      <c r="M24" s="10">
        <f t="shared" si="6"/>
        <v>0.07315779052019297</v>
      </c>
      <c r="N24" s="10">
        <f t="shared" si="6"/>
        <v>0.06868348919345169</v>
      </c>
      <c r="O24" s="10">
        <f t="shared" si="6"/>
        <v>0.06412230822929768</v>
      </c>
      <c r="P24" s="10">
        <f>(P10*P23-(P16/P25))/P11</f>
        <v>0.05947169234427804</v>
      </c>
      <c r="Q24" s="10">
        <f>(Q10*Q23-(Q16/Q25))/Q11</f>
        <v>0.054728985055594766</v>
      </c>
      <c r="R24" s="10">
        <f>(R10*R23-(R16/R25))/R11</f>
        <v>0.04989142362113762</v>
      </c>
    </row>
    <row r="25" spans="1:18" ht="12.75">
      <c r="A25" s="6" t="s">
        <v>13</v>
      </c>
      <c r="B25" s="20">
        <v>1.16</v>
      </c>
      <c r="C25" s="20">
        <f>B25-0.01</f>
        <v>1.15</v>
      </c>
      <c r="D25" s="20">
        <f aca="true" t="shared" si="7" ref="D25:O25">C25-0.01</f>
        <v>1.14</v>
      </c>
      <c r="E25" s="20">
        <f t="shared" si="7"/>
        <v>1.13</v>
      </c>
      <c r="F25" s="20">
        <f t="shared" si="7"/>
        <v>1.1199999999999999</v>
      </c>
      <c r="G25" s="20">
        <f t="shared" si="7"/>
        <v>1.1099999999999999</v>
      </c>
      <c r="H25" s="20">
        <f t="shared" si="7"/>
        <v>1.0999999999999999</v>
      </c>
      <c r="I25" s="20">
        <f t="shared" si="7"/>
        <v>1.0899999999999999</v>
      </c>
      <c r="J25" s="20">
        <f t="shared" si="7"/>
        <v>1.0799999999999998</v>
      </c>
      <c r="K25" s="20">
        <f t="shared" si="7"/>
        <v>1.0699999999999998</v>
      </c>
      <c r="L25" s="20">
        <f t="shared" si="7"/>
        <v>1.0599999999999998</v>
      </c>
      <c r="M25" s="20">
        <f t="shared" si="7"/>
        <v>1.0499999999999998</v>
      </c>
      <c r="N25" s="20">
        <f t="shared" si="7"/>
        <v>1.0399999999999998</v>
      </c>
      <c r="O25" s="20">
        <f t="shared" si="7"/>
        <v>1.0299999999999998</v>
      </c>
      <c r="P25" s="20">
        <f>O25-0.01</f>
        <v>1.0199999999999998</v>
      </c>
      <c r="Q25" s="20">
        <f>P25-0.01</f>
        <v>1.0099999999999998</v>
      </c>
      <c r="R25" s="20">
        <f>Q25-0.01</f>
        <v>0.9999999999999998</v>
      </c>
    </row>
    <row r="26" spans="1:18" ht="12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86" r:id="rId3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85" zoomScaleNormal="85" workbookViewId="0" topLeftCell="A1">
      <selection activeCell="A1" sqref="A1"/>
    </sheetView>
  </sheetViews>
  <sheetFormatPr defaultColWidth="9.33203125" defaultRowHeight="12.75"/>
  <cols>
    <col min="1" max="1" width="12.16015625" style="4" customWidth="1"/>
    <col min="2" max="2" width="8.16015625" style="4" customWidth="1"/>
    <col min="3" max="4" width="8.83203125" style="4" bestFit="1" customWidth="1"/>
    <col min="5" max="16384" width="8.16015625" style="4" customWidth="1"/>
  </cols>
  <sheetData>
    <row r="1" spans="1:27" ht="12.75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>
      <c r="A2" s="6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 s="6" t="s">
        <v>1</v>
      </c>
      <c r="B3" s="3">
        <v>220</v>
      </c>
      <c r="C3" s="3">
        <f>B3</f>
        <v>220</v>
      </c>
      <c r="D3" s="3">
        <f>C3</f>
        <v>220</v>
      </c>
      <c r="E3" s="3">
        <f aca="true" t="shared" si="0" ref="E3:X3">D3</f>
        <v>220</v>
      </c>
      <c r="F3" s="3">
        <f t="shared" si="0"/>
        <v>220</v>
      </c>
      <c r="G3" s="3">
        <f t="shared" si="0"/>
        <v>220</v>
      </c>
      <c r="H3" s="3">
        <f t="shared" si="0"/>
        <v>220</v>
      </c>
      <c r="I3" s="3">
        <f t="shared" si="0"/>
        <v>220</v>
      </c>
      <c r="J3" s="3">
        <f t="shared" si="0"/>
        <v>220</v>
      </c>
      <c r="K3" s="3">
        <f t="shared" si="0"/>
        <v>220</v>
      </c>
      <c r="L3" s="3">
        <f t="shared" si="0"/>
        <v>220</v>
      </c>
      <c r="M3" s="3">
        <f t="shared" si="0"/>
        <v>220</v>
      </c>
      <c r="N3" s="3">
        <f t="shared" si="0"/>
        <v>220</v>
      </c>
      <c r="O3" s="3">
        <f t="shared" si="0"/>
        <v>220</v>
      </c>
      <c r="P3" s="3">
        <f t="shared" si="0"/>
        <v>220</v>
      </c>
      <c r="Q3" s="3">
        <f t="shared" si="0"/>
        <v>220</v>
      </c>
      <c r="R3" s="3">
        <f t="shared" si="0"/>
        <v>220</v>
      </c>
      <c r="S3" s="3">
        <f t="shared" si="0"/>
        <v>220</v>
      </c>
      <c r="T3" s="3">
        <f t="shared" si="0"/>
        <v>220</v>
      </c>
      <c r="U3" s="3">
        <f t="shared" si="0"/>
        <v>220</v>
      </c>
      <c r="V3" s="3">
        <f t="shared" si="0"/>
        <v>220</v>
      </c>
      <c r="W3" s="3">
        <f t="shared" si="0"/>
        <v>220</v>
      </c>
      <c r="X3" s="3">
        <f t="shared" si="0"/>
        <v>220</v>
      </c>
      <c r="Y3" s="3">
        <f aca="true" t="shared" si="1" ref="Y3:AA13">X3</f>
        <v>220</v>
      </c>
      <c r="Z3" s="3">
        <f t="shared" si="1"/>
        <v>220</v>
      </c>
      <c r="AA3" s="3">
        <f t="shared" si="1"/>
        <v>220</v>
      </c>
    </row>
    <row r="4" spans="1:27" ht="12.75">
      <c r="A4" s="6" t="s">
        <v>2</v>
      </c>
      <c r="B4" s="3">
        <v>0.9</v>
      </c>
      <c r="C4" s="3">
        <f aca="true" t="shared" si="2" ref="C4:D18">B4</f>
        <v>0.9</v>
      </c>
      <c r="D4" s="3">
        <f t="shared" si="2"/>
        <v>0.9</v>
      </c>
      <c r="E4" s="3">
        <f aca="true" t="shared" si="3" ref="E4:X4">D4</f>
        <v>0.9</v>
      </c>
      <c r="F4" s="3">
        <f t="shared" si="3"/>
        <v>0.9</v>
      </c>
      <c r="G4" s="3">
        <f t="shared" si="3"/>
        <v>0.9</v>
      </c>
      <c r="H4" s="3">
        <f t="shared" si="3"/>
        <v>0.9</v>
      </c>
      <c r="I4" s="3">
        <f t="shared" si="3"/>
        <v>0.9</v>
      </c>
      <c r="J4" s="3">
        <f t="shared" si="3"/>
        <v>0.9</v>
      </c>
      <c r="K4" s="3">
        <f t="shared" si="3"/>
        <v>0.9</v>
      </c>
      <c r="L4" s="3">
        <f t="shared" si="3"/>
        <v>0.9</v>
      </c>
      <c r="M4" s="3">
        <f t="shared" si="3"/>
        <v>0.9</v>
      </c>
      <c r="N4" s="3">
        <f t="shared" si="3"/>
        <v>0.9</v>
      </c>
      <c r="O4" s="3">
        <f t="shared" si="3"/>
        <v>0.9</v>
      </c>
      <c r="P4" s="3">
        <f t="shared" si="3"/>
        <v>0.9</v>
      </c>
      <c r="Q4" s="3">
        <f t="shared" si="3"/>
        <v>0.9</v>
      </c>
      <c r="R4" s="3">
        <f t="shared" si="3"/>
        <v>0.9</v>
      </c>
      <c r="S4" s="3">
        <f t="shared" si="3"/>
        <v>0.9</v>
      </c>
      <c r="T4" s="3">
        <f t="shared" si="3"/>
        <v>0.9</v>
      </c>
      <c r="U4" s="3">
        <f t="shared" si="3"/>
        <v>0.9</v>
      </c>
      <c r="V4" s="3">
        <f t="shared" si="3"/>
        <v>0.9</v>
      </c>
      <c r="W4" s="3">
        <f t="shared" si="3"/>
        <v>0.9</v>
      </c>
      <c r="X4" s="3">
        <f t="shared" si="3"/>
        <v>0.9</v>
      </c>
      <c r="Y4" s="3">
        <f t="shared" si="1"/>
        <v>0.9</v>
      </c>
      <c r="Z4" s="3">
        <f t="shared" si="1"/>
        <v>0.9</v>
      </c>
      <c r="AA4" s="3">
        <f t="shared" si="1"/>
        <v>0.9</v>
      </c>
    </row>
    <row r="5" spans="1:27" ht="12.75">
      <c r="A5" s="6" t="s">
        <v>3</v>
      </c>
      <c r="B5" s="3">
        <v>1000</v>
      </c>
      <c r="C5" s="3">
        <f t="shared" si="2"/>
        <v>1000</v>
      </c>
      <c r="D5" s="3">
        <f t="shared" si="2"/>
        <v>1000</v>
      </c>
      <c r="E5" s="3">
        <f aca="true" t="shared" si="4" ref="E5:X5">D5</f>
        <v>1000</v>
      </c>
      <c r="F5" s="3">
        <f t="shared" si="4"/>
        <v>1000</v>
      </c>
      <c r="G5" s="3">
        <f t="shared" si="4"/>
        <v>1000</v>
      </c>
      <c r="H5" s="3">
        <f t="shared" si="4"/>
        <v>1000</v>
      </c>
      <c r="I5" s="3">
        <f t="shared" si="4"/>
        <v>1000</v>
      </c>
      <c r="J5" s="3">
        <f t="shared" si="4"/>
        <v>1000</v>
      </c>
      <c r="K5" s="3">
        <f t="shared" si="4"/>
        <v>1000</v>
      </c>
      <c r="L5" s="3">
        <f t="shared" si="4"/>
        <v>1000</v>
      </c>
      <c r="M5" s="3">
        <f t="shared" si="4"/>
        <v>1000</v>
      </c>
      <c r="N5" s="3">
        <f t="shared" si="4"/>
        <v>1000</v>
      </c>
      <c r="O5" s="3">
        <f t="shared" si="4"/>
        <v>1000</v>
      </c>
      <c r="P5" s="3">
        <f t="shared" si="4"/>
        <v>1000</v>
      </c>
      <c r="Q5" s="3">
        <f t="shared" si="4"/>
        <v>1000</v>
      </c>
      <c r="R5" s="3">
        <f t="shared" si="4"/>
        <v>1000</v>
      </c>
      <c r="S5" s="3">
        <f t="shared" si="4"/>
        <v>1000</v>
      </c>
      <c r="T5" s="3">
        <f t="shared" si="4"/>
        <v>1000</v>
      </c>
      <c r="U5" s="3">
        <f t="shared" si="4"/>
        <v>1000</v>
      </c>
      <c r="V5" s="3">
        <f t="shared" si="4"/>
        <v>1000</v>
      </c>
      <c r="W5" s="3">
        <f t="shared" si="4"/>
        <v>1000</v>
      </c>
      <c r="X5" s="3">
        <f t="shared" si="4"/>
        <v>1000</v>
      </c>
      <c r="Y5" s="3">
        <f t="shared" si="1"/>
        <v>1000</v>
      </c>
      <c r="Z5" s="3">
        <f t="shared" si="1"/>
        <v>1000</v>
      </c>
      <c r="AA5" s="3">
        <f t="shared" si="1"/>
        <v>1000</v>
      </c>
    </row>
    <row r="6" spans="1:27" ht="12.75">
      <c r="A6" s="6" t="s">
        <v>4</v>
      </c>
      <c r="B6" s="3">
        <v>2000</v>
      </c>
      <c r="C6" s="3">
        <f t="shared" si="2"/>
        <v>2000</v>
      </c>
      <c r="D6" s="3">
        <f t="shared" si="2"/>
        <v>2000</v>
      </c>
      <c r="E6" s="3">
        <f aca="true" t="shared" si="5" ref="E6:X6">D6</f>
        <v>2000</v>
      </c>
      <c r="F6" s="3">
        <f t="shared" si="5"/>
        <v>2000</v>
      </c>
      <c r="G6" s="3">
        <f t="shared" si="5"/>
        <v>2000</v>
      </c>
      <c r="H6" s="3">
        <f t="shared" si="5"/>
        <v>2000</v>
      </c>
      <c r="I6" s="3">
        <f t="shared" si="5"/>
        <v>2000</v>
      </c>
      <c r="J6" s="3">
        <f t="shared" si="5"/>
        <v>2000</v>
      </c>
      <c r="K6" s="3">
        <f t="shared" si="5"/>
        <v>2000</v>
      </c>
      <c r="L6" s="3">
        <f t="shared" si="5"/>
        <v>2000</v>
      </c>
      <c r="M6" s="3">
        <f t="shared" si="5"/>
        <v>2000</v>
      </c>
      <c r="N6" s="3">
        <f t="shared" si="5"/>
        <v>2000</v>
      </c>
      <c r="O6" s="3">
        <f t="shared" si="5"/>
        <v>2000</v>
      </c>
      <c r="P6" s="3">
        <f t="shared" si="5"/>
        <v>2000</v>
      </c>
      <c r="Q6" s="3">
        <f t="shared" si="5"/>
        <v>2000</v>
      </c>
      <c r="R6" s="3">
        <f t="shared" si="5"/>
        <v>2000</v>
      </c>
      <c r="S6" s="3">
        <f t="shared" si="5"/>
        <v>2000</v>
      </c>
      <c r="T6" s="3">
        <f t="shared" si="5"/>
        <v>2000</v>
      </c>
      <c r="U6" s="3">
        <f t="shared" si="5"/>
        <v>2000</v>
      </c>
      <c r="V6" s="3">
        <f t="shared" si="5"/>
        <v>2000</v>
      </c>
      <c r="W6" s="3">
        <f t="shared" si="5"/>
        <v>2000</v>
      </c>
      <c r="X6" s="3">
        <f t="shared" si="5"/>
        <v>2000</v>
      </c>
      <c r="Y6" s="3">
        <f t="shared" si="1"/>
        <v>2000</v>
      </c>
      <c r="Z6" s="3">
        <f t="shared" si="1"/>
        <v>2000</v>
      </c>
      <c r="AA6" s="3">
        <f t="shared" si="1"/>
        <v>2000</v>
      </c>
    </row>
    <row r="7" spans="1:27" ht="12.75">
      <c r="A7" s="6" t="s">
        <v>5</v>
      </c>
      <c r="B7" s="3">
        <v>525</v>
      </c>
      <c r="C7" s="3">
        <f t="shared" si="2"/>
        <v>525</v>
      </c>
      <c r="D7" s="3">
        <f t="shared" si="2"/>
        <v>525</v>
      </c>
      <c r="E7" s="3">
        <f aca="true" t="shared" si="6" ref="E7:X7">D7</f>
        <v>525</v>
      </c>
      <c r="F7" s="3">
        <f t="shared" si="6"/>
        <v>525</v>
      </c>
      <c r="G7" s="3">
        <f t="shared" si="6"/>
        <v>525</v>
      </c>
      <c r="H7" s="3">
        <f t="shared" si="6"/>
        <v>525</v>
      </c>
      <c r="I7" s="3">
        <f t="shared" si="6"/>
        <v>525</v>
      </c>
      <c r="J7" s="3">
        <f t="shared" si="6"/>
        <v>525</v>
      </c>
      <c r="K7" s="3">
        <f t="shared" si="6"/>
        <v>525</v>
      </c>
      <c r="L7" s="3">
        <f t="shared" si="6"/>
        <v>525</v>
      </c>
      <c r="M7" s="3">
        <f t="shared" si="6"/>
        <v>525</v>
      </c>
      <c r="N7" s="3">
        <f t="shared" si="6"/>
        <v>525</v>
      </c>
      <c r="O7" s="3">
        <f t="shared" si="6"/>
        <v>525</v>
      </c>
      <c r="P7" s="3">
        <f t="shared" si="6"/>
        <v>525</v>
      </c>
      <c r="Q7" s="3">
        <f t="shared" si="6"/>
        <v>525</v>
      </c>
      <c r="R7" s="3">
        <f t="shared" si="6"/>
        <v>525</v>
      </c>
      <c r="S7" s="3">
        <f t="shared" si="6"/>
        <v>525</v>
      </c>
      <c r="T7" s="3">
        <f t="shared" si="6"/>
        <v>525</v>
      </c>
      <c r="U7" s="3">
        <f t="shared" si="6"/>
        <v>525</v>
      </c>
      <c r="V7" s="3">
        <f t="shared" si="6"/>
        <v>525</v>
      </c>
      <c r="W7" s="3">
        <f t="shared" si="6"/>
        <v>525</v>
      </c>
      <c r="X7" s="3">
        <f t="shared" si="6"/>
        <v>525</v>
      </c>
      <c r="Y7" s="3">
        <f t="shared" si="1"/>
        <v>525</v>
      </c>
      <c r="Z7" s="3">
        <f t="shared" si="1"/>
        <v>525</v>
      </c>
      <c r="AA7" s="3">
        <f t="shared" si="1"/>
        <v>525</v>
      </c>
    </row>
    <row r="8" spans="1:27" ht="12.75">
      <c r="A8" s="6" t="s">
        <v>6</v>
      </c>
      <c r="B8" s="3">
        <v>0.1</v>
      </c>
      <c r="C8" s="3">
        <f t="shared" si="2"/>
        <v>0.1</v>
      </c>
      <c r="D8" s="3">
        <f t="shared" si="2"/>
        <v>0.1</v>
      </c>
      <c r="E8" s="3">
        <f aca="true" t="shared" si="7" ref="E8:X8">D8</f>
        <v>0.1</v>
      </c>
      <c r="F8" s="3">
        <f t="shared" si="7"/>
        <v>0.1</v>
      </c>
      <c r="G8" s="3">
        <f t="shared" si="7"/>
        <v>0.1</v>
      </c>
      <c r="H8" s="3">
        <f t="shared" si="7"/>
        <v>0.1</v>
      </c>
      <c r="I8" s="3">
        <f t="shared" si="7"/>
        <v>0.1</v>
      </c>
      <c r="J8" s="3">
        <f t="shared" si="7"/>
        <v>0.1</v>
      </c>
      <c r="K8" s="3">
        <f t="shared" si="7"/>
        <v>0.1</v>
      </c>
      <c r="L8" s="3">
        <f t="shared" si="7"/>
        <v>0.1</v>
      </c>
      <c r="M8" s="3">
        <f t="shared" si="7"/>
        <v>0.1</v>
      </c>
      <c r="N8" s="3">
        <f t="shared" si="7"/>
        <v>0.1</v>
      </c>
      <c r="O8" s="3">
        <f t="shared" si="7"/>
        <v>0.1</v>
      </c>
      <c r="P8" s="3">
        <f t="shared" si="7"/>
        <v>0.1</v>
      </c>
      <c r="Q8" s="3">
        <f t="shared" si="7"/>
        <v>0.1</v>
      </c>
      <c r="R8" s="3">
        <f t="shared" si="7"/>
        <v>0.1</v>
      </c>
      <c r="S8" s="3">
        <f t="shared" si="7"/>
        <v>0.1</v>
      </c>
      <c r="T8" s="3">
        <f t="shared" si="7"/>
        <v>0.1</v>
      </c>
      <c r="U8" s="3">
        <f t="shared" si="7"/>
        <v>0.1</v>
      </c>
      <c r="V8" s="3">
        <f t="shared" si="7"/>
        <v>0.1</v>
      </c>
      <c r="W8" s="3">
        <f t="shared" si="7"/>
        <v>0.1</v>
      </c>
      <c r="X8" s="3">
        <f t="shared" si="7"/>
        <v>0.1</v>
      </c>
      <c r="Y8" s="3">
        <f t="shared" si="1"/>
        <v>0.1</v>
      </c>
      <c r="Z8" s="3">
        <f t="shared" si="1"/>
        <v>0.1</v>
      </c>
      <c r="AA8" s="3">
        <f t="shared" si="1"/>
        <v>0.1</v>
      </c>
    </row>
    <row r="9" spans="1:27" ht="12.75">
      <c r="A9" s="6" t="s">
        <v>7</v>
      </c>
      <c r="B9" s="3">
        <v>500</v>
      </c>
      <c r="C9" s="3">
        <f t="shared" si="2"/>
        <v>500</v>
      </c>
      <c r="D9" s="3">
        <f t="shared" si="2"/>
        <v>500</v>
      </c>
      <c r="E9" s="3">
        <f aca="true" t="shared" si="8" ref="E9:X9">D9</f>
        <v>500</v>
      </c>
      <c r="F9" s="3">
        <f t="shared" si="8"/>
        <v>500</v>
      </c>
      <c r="G9" s="3">
        <f t="shared" si="8"/>
        <v>500</v>
      </c>
      <c r="H9" s="3">
        <f t="shared" si="8"/>
        <v>500</v>
      </c>
      <c r="I9" s="3">
        <f t="shared" si="8"/>
        <v>500</v>
      </c>
      <c r="J9" s="3">
        <f t="shared" si="8"/>
        <v>500</v>
      </c>
      <c r="K9" s="3">
        <f t="shared" si="8"/>
        <v>500</v>
      </c>
      <c r="L9" s="3">
        <f t="shared" si="8"/>
        <v>500</v>
      </c>
      <c r="M9" s="3">
        <f t="shared" si="8"/>
        <v>500</v>
      </c>
      <c r="N9" s="3">
        <f t="shared" si="8"/>
        <v>500</v>
      </c>
      <c r="O9" s="3">
        <f t="shared" si="8"/>
        <v>500</v>
      </c>
      <c r="P9" s="3">
        <f t="shared" si="8"/>
        <v>500</v>
      </c>
      <c r="Q9" s="3">
        <f t="shared" si="8"/>
        <v>500</v>
      </c>
      <c r="R9" s="3">
        <f t="shared" si="8"/>
        <v>500</v>
      </c>
      <c r="S9" s="3">
        <f t="shared" si="8"/>
        <v>500</v>
      </c>
      <c r="T9" s="3">
        <f t="shared" si="8"/>
        <v>500</v>
      </c>
      <c r="U9" s="3">
        <f t="shared" si="8"/>
        <v>500</v>
      </c>
      <c r="V9" s="3">
        <f t="shared" si="8"/>
        <v>500</v>
      </c>
      <c r="W9" s="3">
        <f t="shared" si="8"/>
        <v>500</v>
      </c>
      <c r="X9" s="3">
        <f t="shared" si="8"/>
        <v>500</v>
      </c>
      <c r="Y9" s="3">
        <f t="shared" si="1"/>
        <v>500</v>
      </c>
      <c r="Z9" s="3">
        <f t="shared" si="1"/>
        <v>500</v>
      </c>
      <c r="AA9" s="3">
        <f t="shared" si="1"/>
        <v>500</v>
      </c>
    </row>
    <row r="10" spans="1:27" ht="12.75">
      <c r="A10" s="6" t="s">
        <v>10</v>
      </c>
      <c r="B10" s="3">
        <v>0.1583</v>
      </c>
      <c r="C10" s="3">
        <f t="shared" si="2"/>
        <v>0.1583</v>
      </c>
      <c r="D10" s="3">
        <f t="shared" si="2"/>
        <v>0.1583</v>
      </c>
      <c r="E10" s="3">
        <f aca="true" t="shared" si="9" ref="E10:X10">D10</f>
        <v>0.1583</v>
      </c>
      <c r="F10" s="3">
        <f t="shared" si="9"/>
        <v>0.1583</v>
      </c>
      <c r="G10" s="3">
        <f t="shared" si="9"/>
        <v>0.1583</v>
      </c>
      <c r="H10" s="3">
        <f t="shared" si="9"/>
        <v>0.1583</v>
      </c>
      <c r="I10" s="3">
        <f t="shared" si="9"/>
        <v>0.1583</v>
      </c>
      <c r="J10" s="3">
        <f t="shared" si="9"/>
        <v>0.1583</v>
      </c>
      <c r="K10" s="3">
        <f t="shared" si="9"/>
        <v>0.1583</v>
      </c>
      <c r="L10" s="3">
        <f t="shared" si="9"/>
        <v>0.1583</v>
      </c>
      <c r="M10" s="3">
        <f t="shared" si="9"/>
        <v>0.1583</v>
      </c>
      <c r="N10" s="3">
        <f t="shared" si="9"/>
        <v>0.1583</v>
      </c>
      <c r="O10" s="3">
        <f t="shared" si="9"/>
        <v>0.1583</v>
      </c>
      <c r="P10" s="3">
        <f t="shared" si="9"/>
        <v>0.1583</v>
      </c>
      <c r="Q10" s="3">
        <f t="shared" si="9"/>
        <v>0.1583</v>
      </c>
      <c r="R10" s="3">
        <f t="shared" si="9"/>
        <v>0.1583</v>
      </c>
      <c r="S10" s="3">
        <f t="shared" si="9"/>
        <v>0.1583</v>
      </c>
      <c r="T10" s="3">
        <f t="shared" si="9"/>
        <v>0.1583</v>
      </c>
      <c r="U10" s="3">
        <f t="shared" si="9"/>
        <v>0.1583</v>
      </c>
      <c r="V10" s="3">
        <f t="shared" si="9"/>
        <v>0.1583</v>
      </c>
      <c r="W10" s="3">
        <f t="shared" si="9"/>
        <v>0.1583</v>
      </c>
      <c r="X10" s="3">
        <f t="shared" si="9"/>
        <v>0.1583</v>
      </c>
      <c r="Y10" s="3">
        <f t="shared" si="1"/>
        <v>0.1583</v>
      </c>
      <c r="Z10" s="3">
        <f t="shared" si="1"/>
        <v>0.1583</v>
      </c>
      <c r="AA10" s="3">
        <f t="shared" si="1"/>
        <v>0.1583</v>
      </c>
    </row>
    <row r="11" spans="1:27" ht="12.75">
      <c r="A11" s="6" t="s">
        <v>11</v>
      </c>
      <c r="B11" s="3">
        <v>1000</v>
      </c>
      <c r="C11" s="3">
        <f t="shared" si="2"/>
        <v>1000</v>
      </c>
      <c r="D11" s="3">
        <f t="shared" si="2"/>
        <v>1000</v>
      </c>
      <c r="E11" s="3">
        <f aca="true" t="shared" si="10" ref="E11:X11">D11</f>
        <v>1000</v>
      </c>
      <c r="F11" s="3">
        <f t="shared" si="10"/>
        <v>1000</v>
      </c>
      <c r="G11" s="3">
        <f t="shared" si="10"/>
        <v>1000</v>
      </c>
      <c r="H11" s="3">
        <f t="shared" si="10"/>
        <v>1000</v>
      </c>
      <c r="I11" s="3">
        <f t="shared" si="10"/>
        <v>1000</v>
      </c>
      <c r="J11" s="3">
        <f t="shared" si="10"/>
        <v>1000</v>
      </c>
      <c r="K11" s="3">
        <f t="shared" si="10"/>
        <v>1000</v>
      </c>
      <c r="L11" s="3">
        <f t="shared" si="10"/>
        <v>1000</v>
      </c>
      <c r="M11" s="3">
        <f t="shared" si="10"/>
        <v>1000</v>
      </c>
      <c r="N11" s="3">
        <f t="shared" si="10"/>
        <v>1000</v>
      </c>
      <c r="O11" s="3">
        <f t="shared" si="10"/>
        <v>1000</v>
      </c>
      <c r="P11" s="3">
        <f t="shared" si="10"/>
        <v>1000</v>
      </c>
      <c r="Q11" s="3">
        <f t="shared" si="10"/>
        <v>1000</v>
      </c>
      <c r="R11" s="3">
        <f t="shared" si="10"/>
        <v>1000</v>
      </c>
      <c r="S11" s="3">
        <f t="shared" si="10"/>
        <v>1000</v>
      </c>
      <c r="T11" s="3">
        <f t="shared" si="10"/>
        <v>1000</v>
      </c>
      <c r="U11" s="3">
        <f t="shared" si="10"/>
        <v>1000</v>
      </c>
      <c r="V11" s="3">
        <f t="shared" si="10"/>
        <v>1000</v>
      </c>
      <c r="W11" s="3">
        <f t="shared" si="10"/>
        <v>1000</v>
      </c>
      <c r="X11" s="3">
        <f t="shared" si="10"/>
        <v>1000</v>
      </c>
      <c r="Y11" s="3">
        <f t="shared" si="1"/>
        <v>1000</v>
      </c>
      <c r="Z11" s="3">
        <f t="shared" si="1"/>
        <v>1000</v>
      </c>
      <c r="AA11" s="3">
        <f t="shared" si="1"/>
        <v>1000</v>
      </c>
    </row>
    <row r="12" spans="1:27" ht="12.75">
      <c r="A12" s="6" t="s">
        <v>35</v>
      </c>
      <c r="B12" s="3">
        <v>0.5</v>
      </c>
      <c r="C12" s="3">
        <f t="shared" si="2"/>
        <v>0.5</v>
      </c>
      <c r="D12" s="3">
        <f t="shared" si="2"/>
        <v>0.5</v>
      </c>
      <c r="E12" s="3">
        <f aca="true" t="shared" si="11" ref="E12:X12">D12</f>
        <v>0.5</v>
      </c>
      <c r="F12" s="3">
        <f t="shared" si="11"/>
        <v>0.5</v>
      </c>
      <c r="G12" s="3">
        <f t="shared" si="11"/>
        <v>0.5</v>
      </c>
      <c r="H12" s="3">
        <f t="shared" si="11"/>
        <v>0.5</v>
      </c>
      <c r="I12" s="3">
        <f t="shared" si="11"/>
        <v>0.5</v>
      </c>
      <c r="J12" s="3">
        <f t="shared" si="11"/>
        <v>0.5</v>
      </c>
      <c r="K12" s="3">
        <f t="shared" si="11"/>
        <v>0.5</v>
      </c>
      <c r="L12" s="3">
        <f t="shared" si="11"/>
        <v>0.5</v>
      </c>
      <c r="M12" s="3">
        <f t="shared" si="11"/>
        <v>0.5</v>
      </c>
      <c r="N12" s="3">
        <f t="shared" si="11"/>
        <v>0.5</v>
      </c>
      <c r="O12" s="3">
        <f t="shared" si="11"/>
        <v>0.5</v>
      </c>
      <c r="P12" s="3">
        <f t="shared" si="11"/>
        <v>0.5</v>
      </c>
      <c r="Q12" s="3">
        <f t="shared" si="11"/>
        <v>0.5</v>
      </c>
      <c r="R12" s="3">
        <f t="shared" si="11"/>
        <v>0.5</v>
      </c>
      <c r="S12" s="3">
        <f t="shared" si="11"/>
        <v>0.5</v>
      </c>
      <c r="T12" s="3">
        <f t="shared" si="11"/>
        <v>0.5</v>
      </c>
      <c r="U12" s="3">
        <f t="shared" si="11"/>
        <v>0.5</v>
      </c>
      <c r="V12" s="3">
        <f t="shared" si="11"/>
        <v>0.5</v>
      </c>
      <c r="W12" s="3">
        <f t="shared" si="11"/>
        <v>0.5</v>
      </c>
      <c r="X12" s="3">
        <f t="shared" si="11"/>
        <v>0.5</v>
      </c>
      <c r="Y12" s="3">
        <f t="shared" si="1"/>
        <v>0.5</v>
      </c>
      <c r="Z12" s="3">
        <f t="shared" si="1"/>
        <v>0.5</v>
      </c>
      <c r="AA12" s="3">
        <f t="shared" si="1"/>
        <v>0.5</v>
      </c>
    </row>
    <row r="13" spans="1:27" ht="12.75">
      <c r="A13" s="6" t="s">
        <v>25</v>
      </c>
      <c r="B13" s="3">
        <v>1.2</v>
      </c>
      <c r="C13" s="3">
        <f t="shared" si="2"/>
        <v>1.2</v>
      </c>
      <c r="D13" s="3">
        <f t="shared" si="2"/>
        <v>1.2</v>
      </c>
      <c r="E13" s="3">
        <f aca="true" t="shared" si="12" ref="E13:X13">D13</f>
        <v>1.2</v>
      </c>
      <c r="F13" s="3">
        <f t="shared" si="12"/>
        <v>1.2</v>
      </c>
      <c r="G13" s="3">
        <f t="shared" si="12"/>
        <v>1.2</v>
      </c>
      <c r="H13" s="3">
        <f t="shared" si="12"/>
        <v>1.2</v>
      </c>
      <c r="I13" s="3">
        <f t="shared" si="12"/>
        <v>1.2</v>
      </c>
      <c r="J13" s="3">
        <f t="shared" si="12"/>
        <v>1.2</v>
      </c>
      <c r="K13" s="3">
        <f t="shared" si="12"/>
        <v>1.2</v>
      </c>
      <c r="L13" s="3">
        <f t="shared" si="12"/>
        <v>1.2</v>
      </c>
      <c r="M13" s="3">
        <f t="shared" si="12"/>
        <v>1.2</v>
      </c>
      <c r="N13" s="3">
        <f t="shared" si="12"/>
        <v>1.2</v>
      </c>
      <c r="O13" s="3">
        <f t="shared" si="12"/>
        <v>1.2</v>
      </c>
      <c r="P13" s="3">
        <f t="shared" si="12"/>
        <v>1.2</v>
      </c>
      <c r="Q13" s="3">
        <f t="shared" si="12"/>
        <v>1.2</v>
      </c>
      <c r="R13" s="3">
        <f t="shared" si="12"/>
        <v>1.2</v>
      </c>
      <c r="S13" s="3">
        <f t="shared" si="12"/>
        <v>1.2</v>
      </c>
      <c r="T13" s="3">
        <f t="shared" si="12"/>
        <v>1.2</v>
      </c>
      <c r="U13" s="3">
        <f t="shared" si="12"/>
        <v>1.2</v>
      </c>
      <c r="V13" s="3">
        <f t="shared" si="12"/>
        <v>1.2</v>
      </c>
      <c r="W13" s="3">
        <f t="shared" si="12"/>
        <v>1.2</v>
      </c>
      <c r="X13" s="3">
        <f t="shared" si="12"/>
        <v>1.2</v>
      </c>
      <c r="Y13" s="3">
        <f t="shared" si="1"/>
        <v>1.2</v>
      </c>
      <c r="Z13" s="3">
        <f t="shared" si="1"/>
        <v>1.2</v>
      </c>
      <c r="AA13" s="3">
        <f t="shared" si="1"/>
        <v>1.2</v>
      </c>
    </row>
    <row r="14" spans="1:27" ht="12.75">
      <c r="A14" s="7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>
      <c r="A15" s="6" t="s">
        <v>8</v>
      </c>
      <c r="B15" s="3">
        <v>1200</v>
      </c>
      <c r="C15" s="3">
        <v>1400</v>
      </c>
      <c r="D15" s="3">
        <v>1200</v>
      </c>
      <c r="E15" s="3">
        <f aca="true" t="shared" si="13" ref="E15:X15">D15</f>
        <v>1200</v>
      </c>
      <c r="F15" s="3">
        <f t="shared" si="13"/>
        <v>1200</v>
      </c>
      <c r="G15" s="3">
        <f t="shared" si="13"/>
        <v>1200</v>
      </c>
      <c r="H15" s="3">
        <f t="shared" si="13"/>
        <v>1200</v>
      </c>
      <c r="I15" s="3">
        <f t="shared" si="13"/>
        <v>1200</v>
      </c>
      <c r="J15" s="3">
        <f t="shared" si="13"/>
        <v>1200</v>
      </c>
      <c r="K15" s="3">
        <f t="shared" si="13"/>
        <v>1200</v>
      </c>
      <c r="L15" s="3">
        <f t="shared" si="13"/>
        <v>1200</v>
      </c>
      <c r="M15" s="3">
        <f t="shared" si="13"/>
        <v>1200</v>
      </c>
      <c r="N15" s="3">
        <f t="shared" si="13"/>
        <v>1200</v>
      </c>
      <c r="O15" s="3">
        <f t="shared" si="13"/>
        <v>1200</v>
      </c>
      <c r="P15" s="3">
        <f t="shared" si="13"/>
        <v>1200</v>
      </c>
      <c r="Q15" s="3">
        <f t="shared" si="13"/>
        <v>1200</v>
      </c>
      <c r="R15" s="3">
        <f t="shared" si="13"/>
        <v>1200</v>
      </c>
      <c r="S15" s="3">
        <f t="shared" si="13"/>
        <v>1200</v>
      </c>
      <c r="T15" s="3">
        <f t="shared" si="13"/>
        <v>1200</v>
      </c>
      <c r="U15" s="3">
        <f t="shared" si="13"/>
        <v>1200</v>
      </c>
      <c r="V15" s="3">
        <f t="shared" si="13"/>
        <v>1200</v>
      </c>
      <c r="W15" s="3">
        <f t="shared" si="13"/>
        <v>1200</v>
      </c>
      <c r="X15" s="3">
        <f t="shared" si="13"/>
        <v>1200</v>
      </c>
      <c r="Y15" s="3">
        <f aca="true" t="shared" si="14" ref="Y15:AA18">X15</f>
        <v>1200</v>
      </c>
      <c r="Z15" s="3">
        <f t="shared" si="14"/>
        <v>1200</v>
      </c>
      <c r="AA15" s="3">
        <f t="shared" si="14"/>
        <v>1200</v>
      </c>
    </row>
    <row r="16" spans="1:27" ht="14.25">
      <c r="A16" s="6" t="s">
        <v>40</v>
      </c>
      <c r="B16" s="3">
        <v>0</v>
      </c>
      <c r="C16" s="3">
        <f t="shared" si="2"/>
        <v>0</v>
      </c>
      <c r="D16" s="3">
        <f t="shared" si="2"/>
        <v>0</v>
      </c>
      <c r="E16" s="3">
        <f aca="true" t="shared" si="15" ref="E16:X16">D16</f>
        <v>0</v>
      </c>
      <c r="F16" s="3">
        <f t="shared" si="15"/>
        <v>0</v>
      </c>
      <c r="G16" s="3">
        <f t="shared" si="15"/>
        <v>0</v>
      </c>
      <c r="H16" s="3">
        <f t="shared" si="15"/>
        <v>0</v>
      </c>
      <c r="I16" s="3">
        <f t="shared" si="15"/>
        <v>0</v>
      </c>
      <c r="J16" s="3">
        <f t="shared" si="15"/>
        <v>0</v>
      </c>
      <c r="K16" s="3">
        <f t="shared" si="15"/>
        <v>0</v>
      </c>
      <c r="L16" s="3">
        <f t="shared" si="15"/>
        <v>0</v>
      </c>
      <c r="M16" s="3">
        <f t="shared" si="15"/>
        <v>0</v>
      </c>
      <c r="N16" s="3">
        <f t="shared" si="15"/>
        <v>0</v>
      </c>
      <c r="O16" s="3">
        <f t="shared" si="15"/>
        <v>0</v>
      </c>
      <c r="P16" s="3">
        <f t="shared" si="15"/>
        <v>0</v>
      </c>
      <c r="Q16" s="3">
        <f t="shared" si="15"/>
        <v>0</v>
      </c>
      <c r="R16" s="3">
        <f t="shared" si="15"/>
        <v>0</v>
      </c>
      <c r="S16" s="3">
        <f t="shared" si="15"/>
        <v>0</v>
      </c>
      <c r="T16" s="3">
        <f t="shared" si="15"/>
        <v>0</v>
      </c>
      <c r="U16" s="3">
        <f t="shared" si="15"/>
        <v>0</v>
      </c>
      <c r="V16" s="3">
        <f t="shared" si="15"/>
        <v>0</v>
      </c>
      <c r="W16" s="3">
        <f t="shared" si="15"/>
        <v>0</v>
      </c>
      <c r="X16" s="3">
        <f t="shared" si="15"/>
        <v>0</v>
      </c>
      <c r="Y16" s="3">
        <f t="shared" si="14"/>
        <v>0</v>
      </c>
      <c r="Z16" s="3">
        <f t="shared" si="14"/>
        <v>0</v>
      </c>
      <c r="AA16" s="3">
        <f t="shared" si="14"/>
        <v>0</v>
      </c>
    </row>
    <row r="17" spans="1:27" ht="12.75">
      <c r="A17" s="6" t="s">
        <v>9</v>
      </c>
      <c r="B17" s="3">
        <v>0.3</v>
      </c>
      <c r="C17" s="3">
        <f t="shared" si="2"/>
        <v>0.3</v>
      </c>
      <c r="D17" s="3">
        <f t="shared" si="2"/>
        <v>0.3</v>
      </c>
      <c r="E17" s="3">
        <f aca="true" t="shared" si="16" ref="E17:X17">D17</f>
        <v>0.3</v>
      </c>
      <c r="F17" s="3">
        <f t="shared" si="16"/>
        <v>0.3</v>
      </c>
      <c r="G17" s="3">
        <f t="shared" si="16"/>
        <v>0.3</v>
      </c>
      <c r="H17" s="3">
        <f t="shared" si="16"/>
        <v>0.3</v>
      </c>
      <c r="I17" s="3">
        <f t="shared" si="16"/>
        <v>0.3</v>
      </c>
      <c r="J17" s="3">
        <f t="shared" si="16"/>
        <v>0.3</v>
      </c>
      <c r="K17" s="3">
        <f t="shared" si="16"/>
        <v>0.3</v>
      </c>
      <c r="L17" s="3">
        <f t="shared" si="16"/>
        <v>0.3</v>
      </c>
      <c r="M17" s="3">
        <f t="shared" si="16"/>
        <v>0.3</v>
      </c>
      <c r="N17" s="3">
        <f t="shared" si="16"/>
        <v>0.3</v>
      </c>
      <c r="O17" s="3">
        <f t="shared" si="16"/>
        <v>0.3</v>
      </c>
      <c r="P17" s="3">
        <f t="shared" si="16"/>
        <v>0.3</v>
      </c>
      <c r="Q17" s="3">
        <f t="shared" si="16"/>
        <v>0.3</v>
      </c>
      <c r="R17" s="3">
        <f t="shared" si="16"/>
        <v>0.3</v>
      </c>
      <c r="S17" s="3">
        <f t="shared" si="16"/>
        <v>0.3</v>
      </c>
      <c r="T17" s="3">
        <f t="shared" si="16"/>
        <v>0.3</v>
      </c>
      <c r="U17" s="3">
        <f t="shared" si="16"/>
        <v>0.3</v>
      </c>
      <c r="V17" s="3">
        <f t="shared" si="16"/>
        <v>0.3</v>
      </c>
      <c r="W17" s="3">
        <f t="shared" si="16"/>
        <v>0.3</v>
      </c>
      <c r="X17" s="3">
        <f t="shared" si="16"/>
        <v>0.3</v>
      </c>
      <c r="Y17" s="3">
        <f t="shared" si="14"/>
        <v>0.3</v>
      </c>
      <c r="Z17" s="3">
        <f t="shared" si="14"/>
        <v>0.3</v>
      </c>
      <c r="AA17" s="3">
        <f t="shared" si="14"/>
        <v>0.3</v>
      </c>
    </row>
    <row r="18" spans="1:27" ht="12.75">
      <c r="A18" s="6" t="s">
        <v>24</v>
      </c>
      <c r="B18" s="10">
        <v>0</v>
      </c>
      <c r="C18" s="10">
        <f t="shared" si="2"/>
        <v>0</v>
      </c>
      <c r="D18" s="10">
        <f t="shared" si="2"/>
        <v>0</v>
      </c>
      <c r="E18" s="10">
        <f aca="true" t="shared" si="17" ref="E18:X18">D18</f>
        <v>0</v>
      </c>
      <c r="F18" s="10">
        <f t="shared" si="17"/>
        <v>0</v>
      </c>
      <c r="G18" s="10">
        <f t="shared" si="17"/>
        <v>0</v>
      </c>
      <c r="H18" s="10">
        <f t="shared" si="17"/>
        <v>0</v>
      </c>
      <c r="I18" s="10">
        <f t="shared" si="17"/>
        <v>0</v>
      </c>
      <c r="J18" s="10">
        <f t="shared" si="17"/>
        <v>0</v>
      </c>
      <c r="K18" s="10">
        <f t="shared" si="17"/>
        <v>0</v>
      </c>
      <c r="L18" s="10">
        <f t="shared" si="17"/>
        <v>0</v>
      </c>
      <c r="M18" s="10">
        <f t="shared" si="17"/>
        <v>0</v>
      </c>
      <c r="N18" s="10">
        <f t="shared" si="17"/>
        <v>0</v>
      </c>
      <c r="O18" s="10">
        <f t="shared" si="17"/>
        <v>0</v>
      </c>
      <c r="P18" s="10">
        <f t="shared" si="17"/>
        <v>0</v>
      </c>
      <c r="Q18" s="10">
        <f t="shared" si="17"/>
        <v>0</v>
      </c>
      <c r="R18" s="10">
        <f t="shared" si="17"/>
        <v>0</v>
      </c>
      <c r="S18" s="10">
        <f t="shared" si="17"/>
        <v>0</v>
      </c>
      <c r="T18" s="10">
        <f t="shared" si="17"/>
        <v>0</v>
      </c>
      <c r="U18" s="10">
        <f t="shared" si="17"/>
        <v>0</v>
      </c>
      <c r="V18" s="10">
        <f t="shared" si="17"/>
        <v>0</v>
      </c>
      <c r="W18" s="10">
        <f t="shared" si="17"/>
        <v>0</v>
      </c>
      <c r="X18" s="10">
        <f t="shared" si="17"/>
        <v>0</v>
      </c>
      <c r="Y18" s="10">
        <f t="shared" si="14"/>
        <v>0</v>
      </c>
      <c r="Z18" s="10">
        <f t="shared" si="14"/>
        <v>0</v>
      </c>
      <c r="AA18" s="10">
        <f t="shared" si="14"/>
        <v>0</v>
      </c>
    </row>
    <row r="19" spans="1:27" ht="12.75">
      <c r="A19" s="6" t="s">
        <v>12</v>
      </c>
      <c r="B19" s="3">
        <v>900</v>
      </c>
      <c r="C19" s="3">
        <f>B19*(1+C18)</f>
        <v>900</v>
      </c>
      <c r="D19" s="3">
        <f>C19*(1+D18)</f>
        <v>900</v>
      </c>
      <c r="E19" s="3">
        <f aca="true" t="shared" si="18" ref="E19:X19">D19*(1+E18)</f>
        <v>900</v>
      </c>
      <c r="F19" s="3">
        <f t="shared" si="18"/>
        <v>900</v>
      </c>
      <c r="G19" s="3">
        <f t="shared" si="18"/>
        <v>900</v>
      </c>
      <c r="H19" s="3">
        <f t="shared" si="18"/>
        <v>900</v>
      </c>
      <c r="I19" s="3">
        <f t="shared" si="18"/>
        <v>900</v>
      </c>
      <c r="J19" s="3">
        <f t="shared" si="18"/>
        <v>900</v>
      </c>
      <c r="K19" s="3">
        <f t="shared" si="18"/>
        <v>900</v>
      </c>
      <c r="L19" s="3">
        <f t="shared" si="18"/>
        <v>900</v>
      </c>
      <c r="M19" s="3">
        <f t="shared" si="18"/>
        <v>900</v>
      </c>
      <c r="N19" s="3">
        <f t="shared" si="18"/>
        <v>900</v>
      </c>
      <c r="O19" s="3">
        <f t="shared" si="18"/>
        <v>900</v>
      </c>
      <c r="P19" s="3">
        <f t="shared" si="18"/>
        <v>900</v>
      </c>
      <c r="Q19" s="3">
        <f t="shared" si="18"/>
        <v>900</v>
      </c>
      <c r="R19" s="3">
        <f t="shared" si="18"/>
        <v>900</v>
      </c>
      <c r="S19" s="3">
        <f t="shared" si="18"/>
        <v>900</v>
      </c>
      <c r="T19" s="3">
        <f t="shared" si="18"/>
        <v>900</v>
      </c>
      <c r="U19" s="3">
        <f t="shared" si="18"/>
        <v>900</v>
      </c>
      <c r="V19" s="3">
        <f t="shared" si="18"/>
        <v>900</v>
      </c>
      <c r="W19" s="3">
        <f t="shared" si="18"/>
        <v>900</v>
      </c>
      <c r="X19" s="3">
        <f t="shared" si="18"/>
        <v>900</v>
      </c>
      <c r="Y19" s="3">
        <f>X19*(1+Y18)</f>
        <v>900</v>
      </c>
      <c r="Z19" s="3">
        <f>Y19*(1+Z18)</f>
        <v>900</v>
      </c>
      <c r="AA19" s="3">
        <f>Z19*(1+AA18)</f>
        <v>900</v>
      </c>
    </row>
    <row r="20" spans="1:27" ht="13.5">
      <c r="A20" s="8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6" t="s">
        <v>26</v>
      </c>
      <c r="B21" s="9">
        <v>6000.577533930118</v>
      </c>
      <c r="C21" s="9">
        <v>6000.577533930118</v>
      </c>
      <c r="D21" s="9">
        <v>6000.577533930118</v>
      </c>
      <c r="E21" s="9">
        <v>6000.577533930118</v>
      </c>
      <c r="F21" s="9">
        <v>6000.577533930118</v>
      </c>
      <c r="G21" s="9">
        <v>6000.577533930118</v>
      </c>
      <c r="H21" s="9">
        <v>6000.577533930118</v>
      </c>
      <c r="I21" s="9">
        <v>6000.577533930118</v>
      </c>
      <c r="J21" s="9">
        <v>6000.577533930118</v>
      </c>
      <c r="K21" s="9">
        <v>6000.577533930118</v>
      </c>
      <c r="L21" s="9">
        <v>6000.577533930118</v>
      </c>
      <c r="M21" s="9">
        <v>6000.577533930118</v>
      </c>
      <c r="N21" s="9">
        <v>6000.577533930118</v>
      </c>
      <c r="O21" s="9">
        <v>6000.577533930118</v>
      </c>
      <c r="P21" s="9">
        <v>6000.577533930118</v>
      </c>
      <c r="Q21" s="9">
        <v>6000.577533930118</v>
      </c>
      <c r="R21" s="9">
        <v>6000.577533930118</v>
      </c>
      <c r="S21" s="9">
        <v>6000.577533930118</v>
      </c>
      <c r="T21" s="9">
        <v>6000.577533930118</v>
      </c>
      <c r="U21" s="9">
        <v>6000.577533930118</v>
      </c>
      <c r="V21" s="9">
        <v>6000.577533930118</v>
      </c>
      <c r="W21" s="9">
        <v>6000.577533930118</v>
      </c>
      <c r="X21" s="9">
        <v>6000.577533930118</v>
      </c>
      <c r="Y21" s="9">
        <v>6000.577533930118</v>
      </c>
      <c r="Z21" s="9">
        <v>6000.577533930118</v>
      </c>
      <c r="AA21" s="9">
        <v>6000.577533930118</v>
      </c>
    </row>
    <row r="22" spans="1:27" ht="12.75">
      <c r="A22" s="6" t="s">
        <v>27</v>
      </c>
      <c r="B22" s="10">
        <v>0</v>
      </c>
      <c r="C22" s="10">
        <f>C12*B22+C13*(B28-B21)/B21</f>
        <v>0</v>
      </c>
      <c r="D22" s="10">
        <f>D12*C22+D13*(C28-C21)/C21</f>
        <v>0.04619826756496639</v>
      </c>
      <c r="E22" s="10">
        <f aca="true" t="shared" si="19" ref="E22:X22">E12*D22+E13*(D28-D21)/D21</f>
        <v>0.00014875247146038661</v>
      </c>
      <c r="F22" s="10">
        <f t="shared" si="19"/>
        <v>-0.022949891356456177</v>
      </c>
      <c r="G22" s="10">
        <f t="shared" si="19"/>
        <v>-0.022832099986339324</v>
      </c>
      <c r="H22" s="10">
        <f t="shared" si="19"/>
        <v>-0.010894763257727577</v>
      </c>
      <c r="I22" s="10">
        <f t="shared" si="19"/>
        <v>0.0008043571863401459</v>
      </c>
      <c r="J22" s="10">
        <f t="shared" si="19"/>
        <v>0.006231179838568572</v>
      </c>
      <c r="K22" s="10">
        <f t="shared" si="19"/>
        <v>0.005690015181829511</v>
      </c>
      <c r="L22" s="10">
        <f t="shared" si="19"/>
        <v>0.002464324453328683</v>
      </c>
      <c r="M22" s="10">
        <f t="shared" si="19"/>
        <v>-0.00042522118564691097</v>
      </c>
      <c r="N22" s="10">
        <f t="shared" si="19"/>
        <v>-0.0016496046217179688</v>
      </c>
      <c r="O22" s="10">
        <f t="shared" si="19"/>
        <v>-0.0014054042518849136</v>
      </c>
      <c r="P22" s="10">
        <f t="shared" si="19"/>
        <v>-0.0005526617308294784</v>
      </c>
      <c r="Q22" s="10">
        <f t="shared" si="19"/>
        <v>0.00016118649206578375</v>
      </c>
      <c r="R22" s="10">
        <f t="shared" si="19"/>
        <v>0.0004342800562133106</v>
      </c>
      <c r="S22" s="10">
        <f t="shared" si="19"/>
        <v>0.00034506268884969065</v>
      </c>
      <c r="T22" s="10">
        <f t="shared" si="19"/>
        <v>0.00012113213377224093</v>
      </c>
      <c r="U22" s="10">
        <f t="shared" si="19"/>
        <v>-5.377535910096497E-05</v>
      </c>
      <c r="V22" s="10">
        <f t="shared" si="19"/>
        <v>-0.00011328505689518904</v>
      </c>
      <c r="W22" s="10">
        <f t="shared" si="19"/>
        <v>-8.416532349969065E-05</v>
      </c>
      <c r="X22" s="10">
        <f t="shared" si="19"/>
        <v>-2.5860805272455424E-05</v>
      </c>
      <c r="Y22" s="10">
        <f>Y12*X22+Y13*(X28-X21)/X21</f>
        <v>1.6732869994630104E-05</v>
      </c>
      <c r="Z22" s="10">
        <f>Z12*Y22+Z13*(Y28-Y21)/Y21</f>
        <v>2.9332772985546265E-05</v>
      </c>
      <c r="AA22" s="10">
        <f>AA12*Z22+AA13*(Z28-Z21)/Z21</f>
        <v>2.038741839947546E-05</v>
      </c>
    </row>
    <row r="23" spans="1:27" ht="12.75">
      <c r="A23" s="6" t="s">
        <v>15</v>
      </c>
      <c r="B23" s="9">
        <f>B16+B17*B28</f>
        <v>1800.1732601790354</v>
      </c>
      <c r="C23" s="9">
        <f>C16+C17*C28</f>
        <v>1869.4773317932427</v>
      </c>
      <c r="D23" s="9">
        <f>D16+D17*D28</f>
        <v>1765.7443745565222</v>
      </c>
      <c r="E23" s="9">
        <f aca="true" t="shared" si="20" ref="E23:X23">E16+E17*E28</f>
        <v>1765.6335344668182</v>
      </c>
      <c r="F23" s="9">
        <f t="shared" si="20"/>
        <v>1783.1358889313778</v>
      </c>
      <c r="G23" s="9">
        <f t="shared" si="20"/>
        <v>1800.9552655473929</v>
      </c>
      <c r="H23" s="9">
        <f t="shared" si="20"/>
        <v>1809.5517710496633</v>
      </c>
      <c r="I23" s="9">
        <f t="shared" si="20"/>
        <v>1808.9176036586325</v>
      </c>
      <c r="J23" s="9">
        <f t="shared" si="20"/>
        <v>1804.035269777338</v>
      </c>
      <c r="K23" s="9">
        <f t="shared" si="20"/>
        <v>1799.6021805082992</v>
      </c>
      <c r="L23" s="9">
        <f t="shared" si="20"/>
        <v>1797.6869457617795</v>
      </c>
      <c r="M23" s="9">
        <f t="shared" si="20"/>
        <v>1798.0175616574913</v>
      </c>
      <c r="N23" s="9">
        <f t="shared" si="20"/>
        <v>1799.3022734381664</v>
      </c>
      <c r="O23" s="9">
        <f t="shared" si="20"/>
        <v>1800.3983424350597</v>
      </c>
      <c r="P23" s="9">
        <f t="shared" si="20"/>
        <v>1800.8295993855359</v>
      </c>
      <c r="Q23" s="9">
        <f t="shared" si="20"/>
        <v>1800.7038414608394</v>
      </c>
      <c r="R23" s="9">
        <f t="shared" si="20"/>
        <v>1800.3651626400692</v>
      </c>
      <c r="S23" s="9">
        <f t="shared" si="20"/>
        <v>1800.0961539418595</v>
      </c>
      <c r="T23" s="9">
        <f t="shared" si="20"/>
        <v>1800.0017315310415</v>
      </c>
      <c r="U23" s="9">
        <f t="shared" si="20"/>
        <v>1800.0436516386642</v>
      </c>
      <c r="V23" s="9">
        <f t="shared" si="20"/>
        <v>1800.1319720126203</v>
      </c>
      <c r="W23" s="9">
        <f t="shared" si="20"/>
        <v>1800.1975953059195</v>
      </c>
      <c r="X23" s="9">
        <f t="shared" si="20"/>
        <v>1800.2177593708682</v>
      </c>
      <c r="Y23" s="9">
        <f>Y16+Y17*Y28</f>
        <v>1800.2047127132107</v>
      </c>
      <c r="Z23" s="9">
        <f>Z16+Z17*Z28</f>
        <v>1800.181842552918</v>
      </c>
      <c r="AA23" s="9">
        <f>AA16+AA17*AA28</f>
        <v>1800.165947224222</v>
      </c>
    </row>
    <row r="24" spans="1:27" ht="12.75">
      <c r="A24" s="6" t="s">
        <v>16</v>
      </c>
      <c r="B24" s="9">
        <f>B3+B4*(B28-B23)</f>
        <v>4000.3638463759744</v>
      </c>
      <c r="C24" s="9">
        <f>C3+C4*(C28-C23)</f>
        <v>4145.90239676581</v>
      </c>
      <c r="D24" s="9">
        <f>D3+D4*(D28-D23)</f>
        <v>3928.0631865686964</v>
      </c>
      <c r="E24" s="9">
        <f aca="true" t="shared" si="21" ref="E24:X24">E3+E4*(E28-E23)</f>
        <v>3927.830422380319</v>
      </c>
      <c r="F24" s="9">
        <f t="shared" si="21"/>
        <v>3964.585366755894</v>
      </c>
      <c r="G24" s="9">
        <f t="shared" si="21"/>
        <v>4002.0060576495252</v>
      </c>
      <c r="H24" s="9">
        <f t="shared" si="21"/>
        <v>4020.058719204293</v>
      </c>
      <c r="I24" s="9">
        <f t="shared" si="21"/>
        <v>4018.726967683129</v>
      </c>
      <c r="J24" s="9">
        <f t="shared" si="21"/>
        <v>4008.4740665324107</v>
      </c>
      <c r="K24" s="9">
        <f t="shared" si="21"/>
        <v>3999.1645790674283</v>
      </c>
      <c r="L24" s="9">
        <f t="shared" si="21"/>
        <v>3995.1425860997374</v>
      </c>
      <c r="M24" s="9">
        <f t="shared" si="21"/>
        <v>3995.836879480732</v>
      </c>
      <c r="N24" s="9">
        <f t="shared" si="21"/>
        <v>3998.5347742201493</v>
      </c>
      <c r="O24" s="9">
        <f t="shared" si="21"/>
        <v>4000.836519113625</v>
      </c>
      <c r="P24" s="9">
        <f t="shared" si="21"/>
        <v>4001.742158709626</v>
      </c>
      <c r="Q24" s="9">
        <f t="shared" si="21"/>
        <v>4001.478067067763</v>
      </c>
      <c r="R24" s="9">
        <f t="shared" si="21"/>
        <v>4000.766841544146</v>
      </c>
      <c r="S24" s="9">
        <f t="shared" si="21"/>
        <v>4000.201923277905</v>
      </c>
      <c r="T24" s="9">
        <f t="shared" si="21"/>
        <v>4000.0036362151873</v>
      </c>
      <c r="U24" s="9">
        <f t="shared" si="21"/>
        <v>4000.0916684411945</v>
      </c>
      <c r="V24" s="9">
        <f t="shared" si="21"/>
        <v>4000.277141226503</v>
      </c>
      <c r="W24" s="9">
        <f t="shared" si="21"/>
        <v>4000.4149501424317</v>
      </c>
      <c r="X24" s="9">
        <f t="shared" si="21"/>
        <v>4000.4572946788235</v>
      </c>
      <c r="Y24" s="9">
        <f>Y3+Y4*(Y28-Y23)</f>
        <v>4000.429896697742</v>
      </c>
      <c r="Z24" s="9">
        <f>Z3+Z4*(Z28-Z23)</f>
        <v>4000.381869361128</v>
      </c>
      <c r="AA24" s="9">
        <f>AA3+AA4*(AA28-AA23)</f>
        <v>4000.3484891708663</v>
      </c>
    </row>
    <row r="25" spans="1:27" ht="12.75">
      <c r="A25" s="6" t="s">
        <v>17</v>
      </c>
      <c r="B25" s="9">
        <f>B5-B6*B29</f>
        <v>900.2171527577248</v>
      </c>
      <c r="C25" s="9">
        <f>C5-C6*C29</f>
        <v>827.0782558475312</v>
      </c>
      <c r="D25" s="9">
        <f>D5-D6*D29</f>
        <v>857.0662827775079</v>
      </c>
      <c r="E25" s="9">
        <f aca="true" t="shared" si="22" ref="E25:X25">E5-E6*E29</f>
        <v>856.927363198412</v>
      </c>
      <c r="F25" s="9">
        <f t="shared" si="22"/>
        <v>878.8636474606622</v>
      </c>
      <c r="G25" s="9">
        <f t="shared" si="22"/>
        <v>901.1972661527343</v>
      </c>
      <c r="H25" s="9">
        <f t="shared" si="22"/>
        <v>911.9715530489143</v>
      </c>
      <c r="I25" s="9">
        <f t="shared" si="22"/>
        <v>911.1767299188241</v>
      </c>
      <c r="J25" s="9">
        <f t="shared" si="22"/>
        <v>905.0575381209367</v>
      </c>
      <c r="K25" s="9">
        <f t="shared" si="22"/>
        <v>899.5013995704116</v>
      </c>
      <c r="L25" s="9">
        <f t="shared" si="22"/>
        <v>897.100972021447</v>
      </c>
      <c r="M25" s="9">
        <f t="shared" si="22"/>
        <v>897.515343944083</v>
      </c>
      <c r="N25" s="9">
        <f t="shared" si="22"/>
        <v>899.1255160425483</v>
      </c>
      <c r="O25" s="9">
        <f t="shared" si="22"/>
        <v>900.4992558520178</v>
      </c>
      <c r="P25" s="9">
        <f t="shared" si="22"/>
        <v>901.0397645633282</v>
      </c>
      <c r="Q25" s="9">
        <f t="shared" si="22"/>
        <v>900.8821479644471</v>
      </c>
      <c r="R25" s="9">
        <f t="shared" si="22"/>
        <v>900.4576705091915</v>
      </c>
      <c r="S25" s="9">
        <f t="shared" si="22"/>
        <v>900.120512940937</v>
      </c>
      <c r="T25" s="9">
        <f t="shared" si="22"/>
        <v>900.0021701863077</v>
      </c>
      <c r="U25" s="9">
        <f t="shared" si="22"/>
        <v>900.054710054942</v>
      </c>
      <c r="V25" s="9">
        <f t="shared" si="22"/>
        <v>900.1654049242893</v>
      </c>
      <c r="W25" s="9">
        <f t="shared" si="22"/>
        <v>900.2476527862725</v>
      </c>
      <c r="X25" s="9">
        <f t="shared" si="22"/>
        <v>900.2729250826783</v>
      </c>
      <c r="Y25" s="9">
        <f>Y5-Y6*Y29</f>
        <v>900.256573274407</v>
      </c>
      <c r="Z25" s="9">
        <f>Z5-Z6*Z29</f>
        <v>900.2279093443917</v>
      </c>
      <c r="AA25" s="9">
        <f>AA5-AA6*AA29</f>
        <v>900.2079872057661</v>
      </c>
    </row>
    <row r="26" spans="1:27" ht="12.75">
      <c r="A26" s="6" t="s">
        <v>8</v>
      </c>
      <c r="B26" s="9">
        <f>B15</f>
        <v>1200</v>
      </c>
      <c r="C26" s="9">
        <f>C15</f>
        <v>1400</v>
      </c>
      <c r="D26" s="9">
        <f>D15</f>
        <v>1200</v>
      </c>
      <c r="E26" s="9">
        <f aca="true" t="shared" si="23" ref="E26:X26">E15</f>
        <v>1200</v>
      </c>
      <c r="F26" s="9">
        <f t="shared" si="23"/>
        <v>1200</v>
      </c>
      <c r="G26" s="9">
        <f t="shared" si="23"/>
        <v>1200</v>
      </c>
      <c r="H26" s="9">
        <f t="shared" si="23"/>
        <v>1200</v>
      </c>
      <c r="I26" s="9">
        <f t="shared" si="23"/>
        <v>1200</v>
      </c>
      <c r="J26" s="9">
        <f t="shared" si="23"/>
        <v>1200</v>
      </c>
      <c r="K26" s="9">
        <f t="shared" si="23"/>
        <v>1200</v>
      </c>
      <c r="L26" s="9">
        <f t="shared" si="23"/>
        <v>1200</v>
      </c>
      <c r="M26" s="9">
        <f t="shared" si="23"/>
        <v>1200</v>
      </c>
      <c r="N26" s="9">
        <f t="shared" si="23"/>
        <v>1200</v>
      </c>
      <c r="O26" s="9">
        <f t="shared" si="23"/>
        <v>1200</v>
      </c>
      <c r="P26" s="9">
        <f t="shared" si="23"/>
        <v>1200</v>
      </c>
      <c r="Q26" s="9">
        <f t="shared" si="23"/>
        <v>1200</v>
      </c>
      <c r="R26" s="9">
        <f t="shared" si="23"/>
        <v>1200</v>
      </c>
      <c r="S26" s="9">
        <f t="shared" si="23"/>
        <v>1200</v>
      </c>
      <c r="T26" s="9">
        <f t="shared" si="23"/>
        <v>1200</v>
      </c>
      <c r="U26" s="9">
        <f t="shared" si="23"/>
        <v>1200</v>
      </c>
      <c r="V26" s="9">
        <f t="shared" si="23"/>
        <v>1200</v>
      </c>
      <c r="W26" s="9">
        <f t="shared" si="23"/>
        <v>1200</v>
      </c>
      <c r="X26" s="9">
        <f t="shared" si="23"/>
        <v>1200</v>
      </c>
      <c r="Y26" s="9">
        <f>Y15</f>
        <v>1200</v>
      </c>
      <c r="Z26" s="9">
        <f>Z15</f>
        <v>1200</v>
      </c>
      <c r="AA26" s="9">
        <f>AA15</f>
        <v>1200</v>
      </c>
    </row>
    <row r="27" spans="1:27" ht="12.75">
      <c r="A27" s="6" t="s">
        <v>18</v>
      </c>
      <c r="B27" s="9">
        <f>B7-B8*B28-B9*B29</f>
        <v>-100.00346520358062</v>
      </c>
      <c r="C27" s="9">
        <f>C7-C8*C28-C9*C29</f>
        <v>-141.38954663586492</v>
      </c>
      <c r="D27" s="9">
        <f>D7-D8*D28-D9*D29</f>
        <v>-99.31488749113038</v>
      </c>
      <c r="E27" s="9">
        <f aca="true" t="shared" si="24" ref="E27:X27">E7-E8*E28-E9*E29</f>
        <v>-99.31267068933641</v>
      </c>
      <c r="F27" s="9">
        <f t="shared" si="24"/>
        <v>-99.66271777862715</v>
      </c>
      <c r="G27" s="9">
        <f t="shared" si="24"/>
        <v>-100.01910531094734</v>
      </c>
      <c r="H27" s="9">
        <f t="shared" si="24"/>
        <v>-100.19103542099253</v>
      </c>
      <c r="I27" s="9">
        <f t="shared" si="24"/>
        <v>-100.1783520731716</v>
      </c>
      <c r="J27" s="9">
        <f t="shared" si="24"/>
        <v>-100.0807053955453</v>
      </c>
      <c r="K27" s="9">
        <f t="shared" si="24"/>
        <v>-99.99204361016348</v>
      </c>
      <c r="L27" s="9">
        <f t="shared" si="24"/>
        <v>-99.9537389152315</v>
      </c>
      <c r="M27" s="9">
        <f t="shared" si="24"/>
        <v>-99.96035123314306</v>
      </c>
      <c r="N27" s="9">
        <f t="shared" si="24"/>
        <v>-99.98604546875168</v>
      </c>
      <c r="O27" s="9">
        <f t="shared" si="24"/>
        <v>-100.00796684868209</v>
      </c>
      <c r="P27" s="9">
        <f t="shared" si="24"/>
        <v>-100.01659198767999</v>
      </c>
      <c r="Q27" s="9">
        <f t="shared" si="24"/>
        <v>-100.01407682916806</v>
      </c>
      <c r="R27" s="9">
        <f t="shared" si="24"/>
        <v>-100.0073032527252</v>
      </c>
      <c r="S27" s="9">
        <f t="shared" si="24"/>
        <v>-100.0019230787189</v>
      </c>
      <c r="T27" s="9">
        <f t="shared" si="24"/>
        <v>-100.00003463043691</v>
      </c>
      <c r="U27" s="9">
        <f t="shared" si="24"/>
        <v>-100.00087303248586</v>
      </c>
      <c r="V27" s="9">
        <f t="shared" si="24"/>
        <v>-100.0026394398011</v>
      </c>
      <c r="W27" s="9">
        <f t="shared" si="24"/>
        <v>-100.00395190540513</v>
      </c>
      <c r="X27" s="9">
        <f t="shared" si="24"/>
        <v>-100.0043551862866</v>
      </c>
      <c r="Y27" s="9">
        <f>Y7-Y8*Y28-Y9*Y29</f>
        <v>-100.00409425246846</v>
      </c>
      <c r="Z27" s="9">
        <f>Z7-Z8*Z28-Z9*Z29</f>
        <v>-100.00363684820809</v>
      </c>
      <c r="AA27" s="9">
        <f>AA7-AA8*AA28-AA9*AA29</f>
        <v>-100.00331893996577</v>
      </c>
    </row>
    <row r="28" spans="1:27" ht="12.75">
      <c r="A28" s="6" t="s">
        <v>19</v>
      </c>
      <c r="B28" s="9">
        <f>B24+B25+B26+B27</f>
        <v>6000.577533930118</v>
      </c>
      <c r="C28" s="9">
        <f>C24+C25+C26+C27</f>
        <v>6231.591105977477</v>
      </c>
      <c r="D28" s="9">
        <f>D24+D25+D26+D27</f>
        <v>5885.814581855074</v>
      </c>
      <c r="E28" s="9">
        <f aca="true" t="shared" si="25" ref="E28:X28">E24+E25+E26+E27</f>
        <v>5885.445114889395</v>
      </c>
      <c r="F28" s="9">
        <f t="shared" si="25"/>
        <v>5943.786296437929</v>
      </c>
      <c r="G28" s="9">
        <f t="shared" si="25"/>
        <v>6003.184218491312</v>
      </c>
      <c r="H28" s="9">
        <f t="shared" si="25"/>
        <v>6031.839236832215</v>
      </c>
      <c r="I28" s="9">
        <f t="shared" si="25"/>
        <v>6029.725345528781</v>
      </c>
      <c r="J28" s="9">
        <f t="shared" si="25"/>
        <v>6013.450899257802</v>
      </c>
      <c r="K28" s="9">
        <f t="shared" si="25"/>
        <v>5998.673935027677</v>
      </c>
      <c r="L28" s="9">
        <f t="shared" si="25"/>
        <v>5992.289819205953</v>
      </c>
      <c r="M28" s="9">
        <f t="shared" si="25"/>
        <v>5993.391872191672</v>
      </c>
      <c r="N28" s="9">
        <f t="shared" si="25"/>
        <v>5997.674244793946</v>
      </c>
      <c r="O28" s="9">
        <f t="shared" si="25"/>
        <v>6001.32780811696</v>
      </c>
      <c r="P28" s="9">
        <f t="shared" si="25"/>
        <v>6002.765331285274</v>
      </c>
      <c r="Q28" s="9">
        <f t="shared" si="25"/>
        <v>6002.346138203042</v>
      </c>
      <c r="R28" s="9">
        <f t="shared" si="25"/>
        <v>6001.217208800612</v>
      </c>
      <c r="S28" s="9">
        <f t="shared" si="25"/>
        <v>6000.320513140123</v>
      </c>
      <c r="T28" s="9">
        <f t="shared" si="25"/>
        <v>6000.005771771058</v>
      </c>
      <c r="U28" s="9">
        <f t="shared" si="25"/>
        <v>6000.14550546365</v>
      </c>
      <c r="V28" s="9">
        <f t="shared" si="25"/>
        <v>6000.439906710992</v>
      </c>
      <c r="W28" s="9">
        <f t="shared" si="25"/>
        <v>6000.658651023299</v>
      </c>
      <c r="X28" s="9">
        <f t="shared" si="25"/>
        <v>6000.725864575215</v>
      </c>
      <c r="Y28" s="9">
        <f>Y24+Y25+Y26+Y27</f>
        <v>6000.682375719681</v>
      </c>
      <c r="Z28" s="9">
        <f>Z24+Z25+Z26+Z27</f>
        <v>6000.606141857312</v>
      </c>
      <c r="AA28" s="9">
        <f>AA24+AA25+AA26+AA27</f>
        <v>6000.553157436667</v>
      </c>
    </row>
    <row r="29" spans="1:27" ht="12.75">
      <c r="A29" s="6" t="s">
        <v>20</v>
      </c>
      <c r="B29" s="10">
        <f>(B10*B28-(B19/B30))/B11</f>
        <v>0.04989142362113762</v>
      </c>
      <c r="C29" s="10">
        <f>(C10*C28-(C19/C30))/C11</f>
        <v>0.08646087207623464</v>
      </c>
      <c r="D29" s="10">
        <f>(D10*D28-(D19/D30))/D11</f>
        <v>0.07146685861124616</v>
      </c>
      <c r="E29" s="10">
        <f aca="true" t="shared" si="26" ref="E29:X29">(E10*E28-(E19/E30))/E11</f>
        <v>0.07153631840079447</v>
      </c>
      <c r="F29" s="10">
        <f t="shared" si="26"/>
        <v>0.060568176269669836</v>
      </c>
      <c r="G29" s="10">
        <f t="shared" si="26"/>
        <v>0.04940136692363387</v>
      </c>
      <c r="H29" s="10">
        <f t="shared" si="26"/>
        <v>0.04401422347554455</v>
      </c>
      <c r="I29" s="10">
        <f t="shared" si="26"/>
        <v>0.04441163504059102</v>
      </c>
      <c r="J29" s="10">
        <f t="shared" si="26"/>
        <v>0.04747123093953678</v>
      </c>
      <c r="K29" s="10">
        <f t="shared" si="26"/>
        <v>0.05024930021480282</v>
      </c>
      <c r="L29" s="10">
        <f t="shared" si="26"/>
        <v>0.05144951398929083</v>
      </c>
      <c r="M29" s="10">
        <f t="shared" si="26"/>
        <v>0.05124232802798167</v>
      </c>
      <c r="N29" s="10">
        <f t="shared" si="26"/>
        <v>0.050437241978763835</v>
      </c>
      <c r="O29" s="10">
        <f t="shared" si="26"/>
        <v>0.04975037207405126</v>
      </c>
      <c r="P29" s="10">
        <f t="shared" si="26"/>
        <v>0.04948011771842994</v>
      </c>
      <c r="Q29" s="10">
        <f t="shared" si="26"/>
        <v>0.04955892601792186</v>
      </c>
      <c r="R29" s="10">
        <f t="shared" si="26"/>
        <v>0.04977116474562979</v>
      </c>
      <c r="S29" s="10">
        <f t="shared" si="26"/>
        <v>0.04993974352988289</v>
      </c>
      <c r="T29" s="10">
        <f t="shared" si="26"/>
        <v>0.04999891490739799</v>
      </c>
      <c r="U29" s="10">
        <f t="shared" si="26"/>
        <v>0.049972644973401086</v>
      </c>
      <c r="V29" s="10">
        <f t="shared" si="26"/>
        <v>0.049917297539239146</v>
      </c>
      <c r="W29" s="10">
        <f t="shared" si="26"/>
        <v>0.04987617360906279</v>
      </c>
      <c r="X29" s="10">
        <f t="shared" si="26"/>
        <v>0.049863537462153884</v>
      </c>
      <c r="Y29" s="10">
        <f>(Y10*Y28-(Y19/Y30))/Y11</f>
        <v>0.049871713368336144</v>
      </c>
      <c r="Z29" s="10">
        <f>(Z10*Z28-(Z19/Z30))/Z11</f>
        <v>0.04988604533657224</v>
      </c>
      <c r="AA29" s="10">
        <f>(AA10*AA28-(AA19/AA30))/AA11</f>
        <v>0.04989600641097309</v>
      </c>
    </row>
    <row r="30" spans="1:27" ht="12.75">
      <c r="A30" s="6" t="s">
        <v>13</v>
      </c>
      <c r="B30" s="18">
        <v>1</v>
      </c>
      <c r="C30" s="18">
        <f>B30*(1+C22)</f>
        <v>1</v>
      </c>
      <c r="D30" s="18">
        <f aca="true" t="shared" si="27" ref="D30:AA30">C30*(1+D22)</f>
        <v>1.0461982675649664</v>
      </c>
      <c r="E30" s="18">
        <f t="shared" si="27"/>
        <v>1.046353892142904</v>
      </c>
      <c r="F30" s="18">
        <f t="shared" si="27"/>
        <v>1.0223401839978195</v>
      </c>
      <c r="G30" s="18">
        <f t="shared" si="27"/>
        <v>0.9989980106967288</v>
      </c>
      <c r="H30" s="18">
        <f t="shared" si="27"/>
        <v>0.9881141638752472</v>
      </c>
      <c r="I30" s="18">
        <f t="shared" si="27"/>
        <v>0.9889089606038847</v>
      </c>
      <c r="J30" s="18">
        <f t="shared" si="27"/>
        <v>0.9950710301813794</v>
      </c>
      <c r="K30" s="18">
        <f t="shared" si="27"/>
        <v>1.0007329994501102</v>
      </c>
      <c r="L30" s="18">
        <f t="shared" si="27"/>
        <v>1.003199130251908</v>
      </c>
      <c r="M30" s="18">
        <f t="shared" si="27"/>
        <v>1.0027725487283023</v>
      </c>
      <c r="N30" s="18">
        <f t="shared" si="27"/>
        <v>1.0011183704973883</v>
      </c>
      <c r="O30" s="18">
        <f t="shared" si="27"/>
        <v>0.9997113944828511</v>
      </c>
      <c r="P30" s="18">
        <f t="shared" si="27"/>
        <v>0.9991588922532463</v>
      </c>
      <c r="Q30" s="18">
        <f t="shared" si="27"/>
        <v>0.999319943170105</v>
      </c>
      <c r="R30" s="18">
        <f t="shared" si="27"/>
        <v>0.9997539278912</v>
      </c>
      <c r="S30" s="18">
        <f t="shared" si="27"/>
        <v>1.0000989056697462</v>
      </c>
      <c r="T30" s="18">
        <f t="shared" si="27"/>
        <v>1.0002200497841733</v>
      </c>
      <c r="U30" s="18">
        <f t="shared" si="27"/>
        <v>1.0001662625918162</v>
      </c>
      <c r="V30" s="18">
        <f t="shared" si="27"/>
        <v>1.0000529586998537</v>
      </c>
      <c r="W30" s="18">
        <f t="shared" si="27"/>
        <v>0.9999687889190679</v>
      </c>
      <c r="X30" s="18">
        <f t="shared" si="27"/>
        <v>0.9999429289209392</v>
      </c>
      <c r="Y30" s="18">
        <f t="shared" si="27"/>
        <v>0.9999596608359709</v>
      </c>
      <c r="Z30" s="18">
        <f t="shared" si="27"/>
        <v>0.9999889924256968</v>
      </c>
      <c r="AA30" s="18">
        <f t="shared" si="27"/>
        <v>1.0000093796196803</v>
      </c>
    </row>
    <row r="31" spans="1:27" ht="12.75">
      <c r="A31" s="5" t="s">
        <v>23</v>
      </c>
      <c r="B31" s="4">
        <v>0</v>
      </c>
      <c r="C31" s="4">
        <f>B31+1</f>
        <v>1</v>
      </c>
      <c r="D31" s="4">
        <f>C31+1</f>
        <v>2</v>
      </c>
      <c r="E31" s="4">
        <f aca="true" t="shared" si="28" ref="E31:X31">D31+1</f>
        <v>3</v>
      </c>
      <c r="F31" s="4">
        <f t="shared" si="28"/>
        <v>4</v>
      </c>
      <c r="G31" s="4">
        <f t="shared" si="28"/>
        <v>5</v>
      </c>
      <c r="H31" s="4">
        <f t="shared" si="28"/>
        <v>6</v>
      </c>
      <c r="I31" s="4">
        <f t="shared" si="28"/>
        <v>7</v>
      </c>
      <c r="J31" s="4">
        <f t="shared" si="28"/>
        <v>8</v>
      </c>
      <c r="K31" s="4">
        <f t="shared" si="28"/>
        <v>9</v>
      </c>
      <c r="L31" s="4">
        <f t="shared" si="28"/>
        <v>10</v>
      </c>
      <c r="M31" s="4">
        <f t="shared" si="28"/>
        <v>11</v>
      </c>
      <c r="N31" s="4">
        <f t="shared" si="28"/>
        <v>12</v>
      </c>
      <c r="O31" s="4">
        <f t="shared" si="28"/>
        <v>13</v>
      </c>
      <c r="P31" s="4">
        <f t="shared" si="28"/>
        <v>14</v>
      </c>
      <c r="Q31" s="4">
        <f t="shared" si="28"/>
        <v>15</v>
      </c>
      <c r="R31" s="4">
        <f t="shared" si="28"/>
        <v>16</v>
      </c>
      <c r="S31" s="4">
        <f t="shared" si="28"/>
        <v>17</v>
      </c>
      <c r="T31" s="4">
        <f t="shared" si="28"/>
        <v>18</v>
      </c>
      <c r="U31" s="4">
        <f t="shared" si="28"/>
        <v>19</v>
      </c>
      <c r="V31" s="4">
        <f t="shared" si="28"/>
        <v>20</v>
      </c>
      <c r="W31" s="4">
        <f t="shared" si="28"/>
        <v>21</v>
      </c>
      <c r="X31" s="4">
        <f t="shared" si="28"/>
        <v>22</v>
      </c>
      <c r="Y31" s="4">
        <f>X31+1</f>
        <v>23</v>
      </c>
      <c r="Z31" s="4">
        <f>Y31+1</f>
        <v>24</v>
      </c>
      <c r="AA31" s="4">
        <f>Z31+1</f>
        <v>25</v>
      </c>
    </row>
    <row r="32" ht="12.75">
      <c r="A32" s="11" t="s">
        <v>36</v>
      </c>
    </row>
    <row r="33" spans="1:27" ht="12.75">
      <c r="A33" s="11" t="s">
        <v>37</v>
      </c>
      <c r="B33" s="21">
        <f>0.045+3*(B21-B28)/B21</f>
        <v>0.045</v>
      </c>
      <c r="C33" s="21">
        <f aca="true" t="shared" si="29" ref="C33:AA33">0.045+3*(C21-C28)/C21</f>
        <v>-0.07049566891241643</v>
      </c>
      <c r="D33" s="21">
        <f t="shared" si="29"/>
        <v>0.10237595327755702</v>
      </c>
      <c r="E33" s="21">
        <f t="shared" si="29"/>
        <v>0.10256066898046547</v>
      </c>
      <c r="F33" s="21">
        <f t="shared" si="29"/>
        <v>0.07339288577027672</v>
      </c>
      <c r="G33" s="21">
        <f t="shared" si="29"/>
        <v>0.04369678316139342</v>
      </c>
      <c r="H33" s="21">
        <f t="shared" si="29"/>
        <v>0.029370652961988344</v>
      </c>
      <c r="I33" s="21">
        <f t="shared" si="29"/>
        <v>0.030427496886501024</v>
      </c>
      <c r="J33" s="21">
        <f t="shared" si="29"/>
        <v>0.038563936843632844</v>
      </c>
      <c r="K33" s="21">
        <f t="shared" si="29"/>
        <v>0.045951707843958814</v>
      </c>
      <c r="L33" s="21">
        <f t="shared" si="29"/>
        <v>0.049143458530767674</v>
      </c>
      <c r="M33" s="21">
        <f t="shared" si="29"/>
        <v>0.04859248507221946</v>
      </c>
      <c r="N33" s="21">
        <f t="shared" si="29"/>
        <v>0.04645150485253572</v>
      </c>
      <c r="O33" s="21">
        <f t="shared" si="29"/>
        <v>0.04462489901217026</v>
      </c>
      <c r="P33" s="21">
        <f t="shared" si="29"/>
        <v>0.04390620660622139</v>
      </c>
      <c r="Q33" s="21">
        <f t="shared" si="29"/>
        <v>0.044115782974427094</v>
      </c>
      <c r="R33" s="21">
        <f t="shared" si="29"/>
        <v>0.04468019334795189</v>
      </c>
      <c r="S33" s="21">
        <f t="shared" si="29"/>
        <v>0.04512849802633595</v>
      </c>
      <c r="T33" s="21">
        <f t="shared" si="29"/>
        <v>0.045285853564508004</v>
      </c>
      <c r="U33" s="21">
        <f t="shared" si="29"/>
        <v>0.045215993442643786</v>
      </c>
      <c r="V33" s="21">
        <f t="shared" si="29"/>
        <v>0.04506880698650166</v>
      </c>
      <c r="W33" s="21">
        <f t="shared" si="29"/>
        <v>0.044959445357023176</v>
      </c>
      <c r="X33" s="21">
        <f t="shared" si="29"/>
        <v>0.04492584181559596</v>
      </c>
      <c r="Y33" s="21">
        <f t="shared" si="29"/>
        <v>0.044947584150540586</v>
      </c>
      <c r="Z33" s="21">
        <f t="shared" si="29"/>
        <v>0.04498569741310804</v>
      </c>
      <c r="AA33" s="21">
        <f t="shared" si="29"/>
        <v>0.045012187073650844</v>
      </c>
    </row>
    <row r="34" spans="1:27" ht="12.75">
      <c r="A34" s="11" t="s">
        <v>38</v>
      </c>
      <c r="B34" s="21">
        <f>(B28-B21)/B21</f>
        <v>0</v>
      </c>
      <c r="C34" s="21">
        <f aca="true" t="shared" si="30" ref="C34:AA34">(C28-C21)/C21</f>
        <v>0.03849855630413881</v>
      </c>
      <c r="D34" s="21">
        <f t="shared" si="30"/>
        <v>-0.019125317759185675</v>
      </c>
      <c r="E34" s="21">
        <f t="shared" si="30"/>
        <v>-0.019186889660155155</v>
      </c>
      <c r="F34" s="21">
        <f t="shared" si="30"/>
        <v>-0.009464295256758909</v>
      </c>
      <c r="G34" s="21">
        <f t="shared" si="30"/>
        <v>0.00043440561286885827</v>
      </c>
      <c r="H34" s="21">
        <f t="shared" si="30"/>
        <v>0.005209782346003885</v>
      </c>
      <c r="I34" s="21">
        <f t="shared" si="30"/>
        <v>0.004857501037832992</v>
      </c>
      <c r="J34" s="21">
        <f t="shared" si="30"/>
        <v>0.002145354385455719</v>
      </c>
      <c r="K34" s="21">
        <f t="shared" si="30"/>
        <v>-0.0003172359479862716</v>
      </c>
      <c r="L34" s="21">
        <f t="shared" si="30"/>
        <v>-0.0013811528435892244</v>
      </c>
      <c r="M34" s="21">
        <f t="shared" si="30"/>
        <v>-0.0011974950240731534</v>
      </c>
      <c r="N34" s="21">
        <f t="shared" si="30"/>
        <v>-0.00048383495084524064</v>
      </c>
      <c r="O34" s="21">
        <f t="shared" si="30"/>
        <v>0.00012503366260991172</v>
      </c>
      <c r="P34" s="21">
        <f t="shared" si="30"/>
        <v>0.00036459779792620236</v>
      </c>
      <c r="Q34" s="21">
        <f t="shared" si="30"/>
        <v>0.0002947390085243025</v>
      </c>
      <c r="R34" s="21">
        <f t="shared" si="30"/>
        <v>0.00010660221734936975</v>
      </c>
      <c r="S34" s="21">
        <f t="shared" si="30"/>
        <v>-4.2832675445317894E-05</v>
      </c>
      <c r="T34" s="21">
        <f t="shared" si="30"/>
        <v>-9.528452150266941E-05</v>
      </c>
      <c r="U34" s="21">
        <f t="shared" si="30"/>
        <v>-7.199781421459648E-05</v>
      </c>
      <c r="V34" s="21">
        <f t="shared" si="30"/>
        <v>-2.2935662167222014E-05</v>
      </c>
      <c r="W34" s="21">
        <f t="shared" si="30"/>
        <v>1.3518214325607402E-05</v>
      </c>
      <c r="X34" s="21">
        <f t="shared" si="30"/>
        <v>2.4719394801345575E-05</v>
      </c>
      <c r="Y34" s="21">
        <f t="shared" si="30"/>
        <v>1.7471949819803937E-05</v>
      </c>
      <c r="Z34" s="21">
        <f t="shared" si="30"/>
        <v>4.767528963986988E-06</v>
      </c>
      <c r="AA34" s="21">
        <f t="shared" si="30"/>
        <v>-4.0623578836143344E-06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58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B. Cahill</dc:creator>
  <cp:keywords/>
  <dc:description/>
  <cp:lastModifiedBy>Miles B. Cahill</cp:lastModifiedBy>
  <cp:lastPrinted>1999-02-02T19:42:04Z</cp:lastPrinted>
  <dcterms:created xsi:type="dcterms:W3CDTF">1999-01-29T22:15:56Z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